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a2f54c798fc6daf/CEDAR/Finances/"/>
    </mc:Choice>
  </mc:AlternateContent>
  <xr:revisionPtr revIDLastSave="1217" documentId="8_{1EA4F896-99A9-446A-B090-90B9F278198E}" xr6:coauthVersionLast="47" xr6:coauthVersionMax="47" xr10:uidLastSave="{C29F1C28-783A-400C-A3B4-F2895268C04B}"/>
  <bookViews>
    <workbookView xWindow="-120" yWindow="-120" windowWidth="29040" windowHeight="15720" xr2:uid="{A7BB51AB-26B0-44A1-9934-38705172926F}"/>
  </bookViews>
  <sheets>
    <sheet name="Overall" sheetId="1" r:id="rId1"/>
    <sheet name="Spend by Category" sheetId="5" r:id="rId2"/>
    <sheet name="Income by Category" sheetId="6" r:id="rId3"/>
    <sheet name="Funding Source Info" sheetId="7" r:id="rId4"/>
    <sheet name="Spend and Income By Month" sheetId="9" r:id="rId5"/>
  </sheets>
  <definedNames>
    <definedName name="_xlnm._FilterDatabase" localSheetId="0" hidden="1">Overall!$A$1:$AC$129</definedName>
  </definedNames>
  <calcPr calcId="191029"/>
  <pivotCaches>
    <pivotCache cacheId="193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29" i="1" l="1"/>
  <c r="E95" i="1" a="1"/>
  <c r="E95" i="1" s="1"/>
  <c r="E97" i="1" a="1"/>
  <c r="E97" i="1" s="1"/>
  <c r="E3" i="1" a="1"/>
  <c r="E3" i="1" s="1"/>
  <c r="E11" i="1" a="1"/>
  <c r="E11" i="1" s="1"/>
  <c r="E15" i="1" a="1"/>
  <c r="E15" i="1"/>
  <c r="E20" i="1" a="1"/>
  <c r="E20" i="1" s="1"/>
  <c r="E30" i="1" a="1"/>
  <c r="E30" i="1" s="1"/>
  <c r="E46" i="1" a="1"/>
  <c r="E46" i="1" s="1"/>
  <c r="E48" i="1" a="1"/>
  <c r="E48" i="1" s="1"/>
  <c r="E55" i="1" a="1"/>
  <c r="E55" i="1" s="1"/>
  <c r="E64" i="1" a="1"/>
  <c r="E64" i="1"/>
  <c r="E67" i="1" a="1"/>
  <c r="E67" i="1" s="1"/>
  <c r="E69" i="1" a="1"/>
  <c r="E69" i="1"/>
  <c r="E71" i="1" a="1"/>
  <c r="E71" i="1" s="1"/>
  <c r="E72" i="1" a="1"/>
  <c r="E72" i="1" s="1"/>
  <c r="E77" i="1" a="1"/>
  <c r="E77" i="1" s="1"/>
  <c r="E78" i="1" a="1"/>
  <c r="E78" i="1"/>
  <c r="E79" i="1" a="1"/>
  <c r="E79" i="1" s="1"/>
  <c r="E80" i="1" a="1"/>
  <c r="E80" i="1" s="1"/>
  <c r="E81" i="1" a="1"/>
  <c r="E81" i="1" s="1"/>
  <c r="E83" i="1" a="1"/>
  <c r="E83" i="1" s="1"/>
  <c r="E85" i="1" a="1"/>
  <c r="E85" i="1" s="1"/>
  <c r="E87" i="1" a="1"/>
  <c r="E87" i="1"/>
  <c r="E89" i="1" a="1"/>
  <c r="E89" i="1"/>
  <c r="E91" i="1" a="1"/>
  <c r="E91" i="1" s="1"/>
  <c r="E92" i="1" a="1"/>
  <c r="E92" i="1" s="1"/>
  <c r="E100" i="1" a="1"/>
  <c r="E100" i="1" s="1"/>
  <c r="E102" i="1" a="1"/>
  <c r="E102" i="1" s="1"/>
  <c r="E104" i="1" a="1"/>
  <c r="E104" i="1"/>
  <c r="E106" i="1" a="1"/>
  <c r="E106" i="1" s="1"/>
  <c r="E108" i="1" a="1"/>
  <c r="E108" i="1" s="1"/>
  <c r="E110" i="1" a="1"/>
  <c r="E110" i="1" s="1"/>
  <c r="E112" i="1" a="1"/>
  <c r="E112" i="1" s="1"/>
  <c r="E113" i="1" a="1"/>
  <c r="E113" i="1" s="1"/>
  <c r="E115" i="1" a="1"/>
  <c r="E115" i="1"/>
  <c r="E117" i="1" a="1"/>
  <c r="E117" i="1" s="1"/>
  <c r="E118" i="1" a="1"/>
  <c r="E118" i="1" s="1"/>
  <c r="E120" i="1" a="1"/>
  <c r="E120" i="1"/>
  <c r="E122" i="1" a="1"/>
  <c r="E122" i="1" s="1"/>
  <c r="E124" i="1" a="1"/>
  <c r="E124" i="1" s="1"/>
  <c r="E126" i="1" a="1"/>
  <c r="E126" i="1" s="1"/>
  <c r="AC129" i="1"/>
  <c r="G129" i="1"/>
  <c r="H129" i="1" s="1"/>
  <c r="F129" i="1"/>
  <c r="H3" i="1"/>
  <c r="H4" i="1" s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M28" i="1"/>
  <c r="M38" i="1" s="1"/>
  <c r="M48" i="1" s="1"/>
  <c r="M49" i="1" s="1"/>
  <c r="M56" i="1" s="1"/>
  <c r="E56" i="1" s="1" a="1"/>
  <c r="E56" i="1" s="1"/>
  <c r="X129" i="1"/>
  <c r="Z12" i="1"/>
  <c r="Z13" i="1" s="1"/>
  <c r="E13" i="1" s="1" a="1"/>
  <c r="E13" i="1" s="1"/>
  <c r="AA50" i="1"/>
  <c r="AA51" i="1" s="1"/>
  <c r="E51" i="1" s="1" a="1"/>
  <c r="E51" i="1" s="1"/>
  <c r="K60" i="1"/>
  <c r="K62" i="1" s="1"/>
  <c r="K93" i="1" s="1"/>
  <c r="E93" i="1" s="1" a="1"/>
  <c r="E93" i="1" s="1"/>
  <c r="V129" i="1"/>
  <c r="V132" i="1" s="1"/>
  <c r="U129" i="1"/>
  <c r="U132" i="1" s="1"/>
  <c r="R129" i="1"/>
  <c r="R132" i="1" s="1"/>
  <c r="J129" i="1"/>
  <c r="J132" i="1" s="1"/>
  <c r="I4" i="1"/>
  <c r="E4" i="1" s="1" a="1"/>
  <c r="E4" i="1" s="1"/>
  <c r="E2" i="1" a="1"/>
  <c r="E2" i="1" s="1"/>
  <c r="T63" i="1"/>
  <c r="E63" i="1" s="1" a="1"/>
  <c r="E63" i="1" s="1"/>
  <c r="Y58" i="1"/>
  <c r="Y59" i="1" s="1"/>
  <c r="Y61" i="1" s="1"/>
  <c r="E61" i="1" s="1" a="1"/>
  <c r="E61" i="1" s="1"/>
  <c r="N37" i="1"/>
  <c r="N46" i="1" s="1"/>
  <c r="O35" i="1"/>
  <c r="O36" i="1" s="1"/>
  <c r="O45" i="1" s="1"/>
  <c r="E45" i="1" s="1" a="1"/>
  <c r="E45" i="1" s="1"/>
  <c r="Q34" i="1"/>
  <c r="Q42" i="1" s="1"/>
  <c r="Q44" i="1" s="1"/>
  <c r="E44" i="1" s="1" a="1"/>
  <c r="E44" i="1" s="1"/>
  <c r="W26" i="1"/>
  <c r="W27" i="1" s="1"/>
  <c r="W33" i="1" s="1"/>
  <c r="W39" i="1" s="1"/>
  <c r="W41" i="1" s="1"/>
  <c r="E41" i="1" s="1" a="1"/>
  <c r="E41" i="1" s="1"/>
  <c r="S31" i="1"/>
  <c r="E31" i="1" s="1" a="1"/>
  <c r="E31" i="1" s="1"/>
  <c r="P29" i="1"/>
  <c r="P30" i="1" s="1"/>
  <c r="P40" i="1" s="1"/>
  <c r="E40" i="1" s="1" a="1"/>
  <c r="E40" i="1" s="1"/>
  <c r="L24" i="1"/>
  <c r="L25" i="1" s="1"/>
  <c r="E25" i="1" s="1" a="1"/>
  <c r="E25" i="1" s="1"/>
  <c r="E49" i="1" l="1" a="1"/>
  <c r="E49" i="1" s="1"/>
  <c r="E12" i="1" a="1"/>
  <c r="E12" i="1" s="1"/>
  <c r="E38" i="1" a="1"/>
  <c r="E38" i="1" s="1"/>
  <c r="E39" i="1" a="1"/>
  <c r="E39" i="1" s="1"/>
  <c r="E58" i="1" a="1"/>
  <c r="E58" i="1" s="1"/>
  <c r="E37" i="1" a="1"/>
  <c r="E37" i="1" s="1"/>
  <c r="E36" i="1" a="1"/>
  <c r="E36" i="1" s="1"/>
  <c r="E35" i="1" a="1"/>
  <c r="E35" i="1" s="1"/>
  <c r="E26" i="1" a="1"/>
  <c r="E26" i="1" s="1"/>
  <c r="E29" i="1" a="1"/>
  <c r="E29" i="1" s="1"/>
  <c r="E28" i="1" a="1"/>
  <c r="E28" i="1" s="1"/>
  <c r="E27" i="1" a="1"/>
  <c r="E27" i="1" s="1"/>
  <c r="E62" i="1" a="1"/>
  <c r="E62" i="1" s="1"/>
  <c r="E34" i="1" a="1"/>
  <c r="E34" i="1" s="1"/>
  <c r="E42" i="1" a="1"/>
  <c r="E42" i="1" s="1"/>
  <c r="E33" i="1" a="1"/>
  <c r="E33" i="1" s="1"/>
  <c r="E24" i="1" a="1"/>
  <c r="E24" i="1" s="1"/>
  <c r="E60" i="1" a="1"/>
  <c r="E60" i="1" s="1"/>
  <c r="E59" i="1" a="1"/>
  <c r="E59" i="1" s="1"/>
  <c r="E50" i="1" a="1"/>
  <c r="E50" i="1" s="1"/>
  <c r="M73" i="1"/>
  <c r="K94" i="1"/>
  <c r="E94" i="1" s="1" a="1"/>
  <c r="E94" i="1" s="1"/>
  <c r="X132" i="1"/>
  <c r="Y129" i="1"/>
  <c r="Y132" i="1" s="1"/>
  <c r="Z14" i="1"/>
  <c r="E14" i="1" s="1" a="1"/>
  <c r="E14" i="1" s="1"/>
  <c r="AA52" i="1"/>
  <c r="E52" i="1" s="1" a="1"/>
  <c r="E52" i="1" s="1"/>
  <c r="T75" i="1"/>
  <c r="E75" i="1" s="1" a="1"/>
  <c r="E75" i="1" s="1"/>
  <c r="S74" i="1"/>
  <c r="E74" i="1" s="1" a="1"/>
  <c r="E74" i="1" s="1"/>
  <c r="L129" i="1"/>
  <c r="L132" i="1" s="1"/>
  <c r="W47" i="1"/>
  <c r="P43" i="1"/>
  <c r="E43" i="1" s="1" a="1"/>
  <c r="E43" i="1" s="1"/>
  <c r="N129" i="1"/>
  <c r="N132" i="1" s="1"/>
  <c r="O129" i="1"/>
  <c r="O132" i="1" s="1"/>
  <c r="Q129" i="1"/>
  <c r="Q132" i="1" s="1"/>
  <c r="I5" i="1"/>
  <c r="E5" i="1" s="1" a="1"/>
  <c r="E5" i="1" s="1"/>
  <c r="W54" i="1" l="1"/>
  <c r="E54" i="1" s="1" a="1"/>
  <c r="E54" i="1" s="1"/>
  <c r="E47" i="1" a="1"/>
  <c r="E47" i="1" s="1"/>
  <c r="M82" i="1"/>
  <c r="E73" i="1" a="1"/>
  <c r="E73" i="1" s="1"/>
  <c r="K96" i="1"/>
  <c r="E96" i="1" s="1" a="1"/>
  <c r="E96" i="1" s="1"/>
  <c r="S129" i="1"/>
  <c r="S132" i="1" s="1"/>
  <c r="Z129" i="1"/>
  <c r="Z132" i="1" s="1"/>
  <c r="T98" i="1"/>
  <c r="E98" i="1" s="1" a="1"/>
  <c r="E98" i="1" s="1"/>
  <c r="AA129" i="1"/>
  <c r="AA132" i="1" s="1"/>
  <c r="P129" i="1"/>
  <c r="P132" i="1" s="1"/>
  <c r="I6" i="1"/>
  <c r="E6" i="1" s="1" a="1"/>
  <c r="E6" i="1" s="1"/>
  <c r="W57" i="1" l="1"/>
  <c r="E57" i="1" s="1" a="1"/>
  <c r="E57" i="1" s="1"/>
  <c r="M107" i="1"/>
  <c r="E82" i="1" a="1"/>
  <c r="E82" i="1" s="1"/>
  <c r="K129" i="1"/>
  <c r="K132" i="1" s="1"/>
  <c r="T111" i="1"/>
  <c r="E111" i="1" s="1" a="1"/>
  <c r="E111" i="1" s="1"/>
  <c r="I7" i="1"/>
  <c r="E7" i="1" s="1" a="1"/>
  <c r="E7" i="1" s="1"/>
  <c r="W65" i="1" l="1"/>
  <c r="E65" i="1" s="1" a="1"/>
  <c r="E65" i="1" s="1"/>
  <c r="M125" i="1"/>
  <c r="E107" i="1" a="1"/>
  <c r="E107" i="1" s="1"/>
  <c r="T129" i="1"/>
  <c r="T132" i="1" s="1"/>
  <c r="I8" i="1"/>
  <c r="E8" i="1" s="1" a="1"/>
  <c r="E8" i="1" s="1"/>
  <c r="W66" i="1" l="1"/>
  <c r="E66" i="1" s="1" a="1"/>
  <c r="E66" i="1" s="1"/>
  <c r="E125" i="1" a="1"/>
  <c r="E125" i="1" s="1"/>
  <c r="M129" i="1"/>
  <c r="M132" i="1" s="1"/>
  <c r="I9" i="1"/>
  <c r="E9" i="1" s="1" a="1"/>
  <c r="E9" i="1" s="1"/>
  <c r="W68" i="1" l="1"/>
  <c r="E68" i="1" s="1" a="1"/>
  <c r="E68" i="1" s="1"/>
  <c r="I16" i="1"/>
  <c r="E16" i="1" s="1" a="1"/>
  <c r="E16" i="1" s="1"/>
  <c r="W70" i="1" l="1"/>
  <c r="E70" i="1" s="1" a="1"/>
  <c r="E70" i="1" s="1"/>
  <c r="I17" i="1"/>
  <c r="E17" i="1" s="1" a="1"/>
  <c r="E17" i="1" s="1"/>
  <c r="W76" i="1" l="1"/>
  <c r="E76" i="1" s="1" a="1"/>
  <c r="E76" i="1" s="1"/>
  <c r="W84" i="1"/>
  <c r="E84" i="1" s="1" a="1"/>
  <c r="E84" i="1" s="1"/>
  <c r="I19" i="1"/>
  <c r="I21" i="1" l="1"/>
  <c r="E21" i="1" s="1" a="1"/>
  <c r="E21" i="1" s="1"/>
  <c r="E19" i="1" a="1"/>
  <c r="E19" i="1" s="1"/>
  <c r="W86" i="1"/>
  <c r="E86" i="1" s="1" a="1"/>
  <c r="E86" i="1" s="1"/>
  <c r="I22" i="1"/>
  <c r="E22" i="1" s="1" a="1"/>
  <c r="E22" i="1" s="1"/>
  <c r="W88" i="1" l="1"/>
  <c r="E88" i="1" s="1" a="1"/>
  <c r="E88" i="1" s="1"/>
  <c r="I32" i="1"/>
  <c r="I53" i="1" l="1"/>
  <c r="E53" i="1" s="1" a="1"/>
  <c r="E53" i="1" s="1"/>
  <c r="E32" i="1" a="1"/>
  <c r="E32" i="1" s="1"/>
  <c r="W90" i="1"/>
  <c r="E90" i="1" s="1" a="1"/>
  <c r="E90" i="1" s="1"/>
  <c r="I129" i="1" l="1"/>
  <c r="I132" i="1"/>
  <c r="W99" i="1"/>
  <c r="E99" i="1" s="1" a="1"/>
  <c r="E99" i="1" s="1"/>
  <c r="W101" i="1" l="1"/>
  <c r="E101" i="1" s="1" a="1"/>
  <c r="E101" i="1" s="1"/>
  <c r="W103" i="1" l="1"/>
  <c r="E103" i="1" s="1" a="1"/>
  <c r="E103" i="1" s="1"/>
  <c r="W105" i="1" l="1"/>
  <c r="E105" i="1" s="1" a="1"/>
  <c r="E105" i="1" s="1"/>
  <c r="W109" i="1" l="1"/>
  <c r="W114" i="1" l="1"/>
  <c r="E114" i="1" s="1" a="1"/>
  <c r="E114" i="1" s="1"/>
  <c r="E109" i="1" a="1"/>
  <c r="E109" i="1" s="1"/>
  <c r="W116" i="1" l="1"/>
  <c r="E116" i="1" s="1" a="1"/>
  <c r="E116" i="1" s="1"/>
  <c r="W119" i="1"/>
  <c r="E119" i="1" s="1" a="1"/>
  <c r="E119" i="1" s="1"/>
  <c r="W121" i="1" l="1"/>
  <c r="E121" i="1" s="1" a="1"/>
  <c r="E121" i="1" s="1"/>
  <c r="W123" i="1" l="1"/>
  <c r="E123" i="1" s="1" a="1"/>
  <c r="E123" i="1" s="1"/>
  <c r="W129" i="1" l="1"/>
  <c r="W132" i="1" l="1"/>
  <c r="AD132" i="1" s="1"/>
  <c r="AD12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<sst xmlns="http://schemas.openxmlformats.org/spreadsheetml/2006/main" count="455" uniqueCount="169">
  <si>
    <t>Date</t>
  </si>
  <si>
    <t>Details</t>
  </si>
  <si>
    <t>Debit</t>
  </si>
  <si>
    <t>Credit</t>
  </si>
  <si>
    <t>Land Registry Search</t>
  </si>
  <si>
    <t>Microgrant</t>
  </si>
  <si>
    <t>SC CLE24</t>
  </si>
  <si>
    <t>Hall Wifi</t>
  </si>
  <si>
    <t>Hall Funding</t>
  </si>
  <si>
    <t>Parent &amp; Toddler</t>
  </si>
  <si>
    <t>Expenses  - L Devaney</t>
  </si>
  <si>
    <t>Miscellaneous</t>
  </si>
  <si>
    <t>Vaslan Inv CED25/Vas/001</t>
  </si>
  <si>
    <t>Elvanfoot Trolleys</t>
  </si>
  <si>
    <t xml:space="preserve">Gift for Lyndsey Devaney </t>
  </si>
  <si>
    <t>Replacement bags for dispensers</t>
  </si>
  <si>
    <t>Timpson - key cutting</t>
  </si>
  <si>
    <t>Felt Making</t>
  </si>
  <si>
    <t>Tai Chi</t>
  </si>
  <si>
    <t>Indoor Bowls</t>
  </si>
  <si>
    <t>Easy Movers</t>
  </si>
  <si>
    <t>Travel Expenses</t>
  </si>
  <si>
    <t>TOT Expenses</t>
  </si>
  <si>
    <t>Venue Hire</t>
  </si>
  <si>
    <t>Misc (Grant)</t>
  </si>
  <si>
    <t>Micro-Grant</t>
  </si>
  <si>
    <t>Fabric Making</t>
  </si>
  <si>
    <t>Alterations</t>
  </si>
  <si>
    <t>Basket Making</t>
  </si>
  <si>
    <t>CEDAR ADMIN</t>
  </si>
  <si>
    <t>Funding Source</t>
  </si>
  <si>
    <t>Feb</t>
  </si>
  <si>
    <t>Category</t>
  </si>
  <si>
    <t>Microgrant Award</t>
  </si>
  <si>
    <t>Income</t>
  </si>
  <si>
    <t>Community Council</t>
  </si>
  <si>
    <t>Gardening</t>
  </si>
  <si>
    <t>The Corra Foundation</t>
  </si>
  <si>
    <t>Misc</t>
  </si>
  <si>
    <t>SL Council</t>
  </si>
  <si>
    <t>Community Council Funds</t>
  </si>
  <si>
    <t>Lyndsey Gift</t>
  </si>
  <si>
    <t>Easy Movers Equipment</t>
  </si>
  <si>
    <t>Travel Expenses Credit</t>
  </si>
  <si>
    <t>Invoice/Receipt Ref</t>
  </si>
  <si>
    <t xml:space="preserve">Citizens Advice Session Hall Booking </t>
  </si>
  <si>
    <t xml:space="preserve">Parent &amp; Toddler Hall Booking </t>
  </si>
  <si>
    <t>INV00027</t>
  </si>
  <si>
    <t xml:space="preserve">Easy Movers Hall Booking </t>
  </si>
  <si>
    <t>INV00030</t>
  </si>
  <si>
    <t xml:space="preserve">CEDAR Meeting Hall Booking </t>
  </si>
  <si>
    <t>INV00073</t>
  </si>
  <si>
    <t>INV00071</t>
  </si>
  <si>
    <t xml:space="preserve">Easy Movers Instructor Cost </t>
  </si>
  <si>
    <t>CEDAR/EMVRS/01825</t>
  </si>
  <si>
    <t>INV00056</t>
  </si>
  <si>
    <t xml:space="preserve">BIFFA Waste Collection </t>
  </si>
  <si>
    <t>C66347</t>
  </si>
  <si>
    <t xml:space="preserve">New Hall Shelving </t>
  </si>
  <si>
    <t>200000001596463014</t>
  </si>
  <si>
    <t>600000001598173007</t>
  </si>
  <si>
    <t xml:space="preserve">Aureos Energy Hall Booking </t>
  </si>
  <si>
    <t>INV00063</t>
  </si>
  <si>
    <t xml:space="preserve">Carpet Bowls Hall Booking </t>
  </si>
  <si>
    <t xml:space="preserve">Tea On Tueday Hall Booking </t>
  </si>
  <si>
    <t xml:space="preserve">Easy Movers Hall Hire </t>
  </si>
  <si>
    <t>INV00015</t>
  </si>
  <si>
    <t>INV00013</t>
  </si>
  <si>
    <t xml:space="preserve">YOGA Hall Booking </t>
  </si>
  <si>
    <t>INV00011</t>
  </si>
  <si>
    <t xml:space="preserve">CEPE Hall Booking </t>
  </si>
  <si>
    <t>CEDAR/EMVRS/26625</t>
  </si>
  <si>
    <t xml:space="preserve">New Lawnmower/strimmer </t>
  </si>
  <si>
    <t>INV240625DR</t>
  </si>
  <si>
    <t>2000678469</t>
  </si>
  <si>
    <t>INV00010</t>
  </si>
  <si>
    <t>INV0008</t>
  </si>
  <si>
    <t>INV0002</t>
  </si>
  <si>
    <t>2000672258</t>
  </si>
  <si>
    <t>CEDAR/EMVRS/28525</t>
  </si>
  <si>
    <t>INV0003</t>
  </si>
  <si>
    <t>MG25-SMP-CRAWPRIM</t>
  </si>
  <si>
    <t>MG25-JPG-RECLAIMERS</t>
  </si>
  <si>
    <t>MG25-JQ-BOILER</t>
  </si>
  <si>
    <t>2000672177</t>
  </si>
  <si>
    <t>2000599166</t>
  </si>
  <si>
    <t>2000561521</t>
  </si>
  <si>
    <t xml:space="preserve"> 11&amp;18&amp;25/3/25 2000668181</t>
  </si>
  <si>
    <t>2000668233</t>
  </si>
  <si>
    <t>2000668217</t>
  </si>
  <si>
    <t>7&amp;14&amp;21&amp;28/3/25 2000668330</t>
  </si>
  <si>
    <t xml:space="preserve">Hall Hire  Alterations </t>
  </si>
  <si>
    <t>1/2/25 2000658858</t>
  </si>
  <si>
    <t>7&amp;14&amp;21/2/25 2000658861</t>
  </si>
  <si>
    <t>18&amp;25/2/25 2000658874</t>
  </si>
  <si>
    <t>15/2/25 2000658829</t>
  </si>
  <si>
    <t>4/2/25 2000658803</t>
  </si>
  <si>
    <t>2000668327</t>
  </si>
  <si>
    <t>2000652197</t>
  </si>
  <si>
    <t xml:space="preserve">Hall Hire </t>
  </si>
  <si>
    <t>2000651237</t>
  </si>
  <si>
    <t>2000651046</t>
  </si>
  <si>
    <t>CEDAR Website Contribution</t>
  </si>
  <si>
    <t>Fair Isle Basket Making</t>
  </si>
  <si>
    <t>Parent &amp; Toddler Grant</t>
  </si>
  <si>
    <t>Alterations Workshop</t>
  </si>
  <si>
    <t>150225</t>
  </si>
  <si>
    <t>Fabric Making Workshop</t>
  </si>
  <si>
    <t>Feltmaking Workshop</t>
  </si>
  <si>
    <t>Tai Chi Instructor</t>
  </si>
  <si>
    <t>Tai Chi Hall Booking</t>
  </si>
  <si>
    <t>Fabric Making Hall Booking</t>
  </si>
  <si>
    <t>Felt Making Hall Booking</t>
  </si>
  <si>
    <t xml:space="preserve">Sewing Hall Booking </t>
  </si>
  <si>
    <t>Camera Club Hall Booking</t>
  </si>
  <si>
    <t>Crawford Bowling Club</t>
  </si>
  <si>
    <t>MicroGrant Funds Transfer</t>
  </si>
  <si>
    <t>Book Fair Hall Booking</t>
  </si>
  <si>
    <t xml:space="preserve">Private Hire Hall Booking </t>
  </si>
  <si>
    <t>Buildings Zurich Insurance</t>
  </si>
  <si>
    <t>Community Council Funds Transfer</t>
  </si>
  <si>
    <t>2024 Well Being Grant</t>
  </si>
  <si>
    <t>VASLAN Health &amp; Wellbeing</t>
  </si>
  <si>
    <t>Various donations for Lyndsey Devaney - anonymised</t>
  </si>
  <si>
    <t>BALANCE</t>
  </si>
  <si>
    <t>Row Labels</t>
  </si>
  <si>
    <t>Grand Total</t>
  </si>
  <si>
    <t>Sum of Debit</t>
  </si>
  <si>
    <t>Visit Travel Expenses</t>
  </si>
  <si>
    <t>Sum of Credit</t>
  </si>
  <si>
    <t>Total</t>
  </si>
  <si>
    <t>Total Spend</t>
  </si>
  <si>
    <t>Hall Booking Income</t>
  </si>
  <si>
    <t>2024</t>
  </si>
  <si>
    <t>2025</t>
  </si>
  <si>
    <t>Qtr2</t>
  </si>
  <si>
    <t>Apr</t>
  </si>
  <si>
    <t>Qtr1</t>
  </si>
  <si>
    <t>May</t>
  </si>
  <si>
    <t>Jun</t>
  </si>
  <si>
    <t>Qtr3</t>
  </si>
  <si>
    <t>Qtr4</t>
  </si>
  <si>
    <t>Jan</t>
  </si>
  <si>
    <t>Mar</t>
  </si>
  <si>
    <t>Aug</t>
  </si>
  <si>
    <t>Sep</t>
  </si>
  <si>
    <t>Jul</t>
  </si>
  <si>
    <t>Oct</t>
  </si>
  <si>
    <t>Nov</t>
  </si>
  <si>
    <t>Dec</t>
  </si>
  <si>
    <t>INV00051</t>
  </si>
  <si>
    <t>INV00065</t>
  </si>
  <si>
    <t>INV00028</t>
  </si>
  <si>
    <t>INV00053</t>
  </si>
  <si>
    <t>INV00064</t>
  </si>
  <si>
    <t>INV00014</t>
  </si>
  <si>
    <t>INV00001</t>
  </si>
  <si>
    <t>INV00054</t>
  </si>
  <si>
    <t>INV00004</t>
  </si>
  <si>
    <t>Muirhall Energy Hall Booking</t>
  </si>
  <si>
    <t>INV00074</t>
  </si>
  <si>
    <t>INV00032</t>
  </si>
  <si>
    <t>INV00033</t>
  </si>
  <si>
    <t>INV00034</t>
  </si>
  <si>
    <t>INV00058</t>
  </si>
  <si>
    <t>INV00066</t>
  </si>
  <si>
    <t>INV00031</t>
  </si>
  <si>
    <t>Book Fair Tokens</t>
  </si>
  <si>
    <t>Book Fair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</si>
</sst>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[$-F800]dddd\,\ mmmm\ dd\,\ yyyy"/>
  </numFmts>
  <fonts count="12">
    <font>
      <sz val="11"/>
      <color theme="1"/>
      <name val="Aptos Narrow"/>
      <family val="2"/>
      <scheme val="minor"/>
    </font>
    <font>
      <sz val="10"/>
      <color indexed="8"/>
      <name val="Helvetica Neue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indexed="9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color theme="6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theme="9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 wrapText="1"/>
    </xf>
  </cellStyleXfs>
  <cellXfs count="62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49" fontId="3" fillId="2" borderId="1" xfId="1" applyNumberFormat="1" applyFont="1" applyFill="1" applyBorder="1">
      <alignment vertical="top" wrapText="1"/>
    </xf>
    <xf numFmtId="164" fontId="2" fillId="0" borderId="1" xfId="1" applyNumberFormat="1" applyFont="1" applyBorder="1" applyAlignment="1">
      <alignment horizontal="center" vertical="top" wrapText="1"/>
    </xf>
    <xf numFmtId="164" fontId="2" fillId="0" borderId="1" xfId="1" applyNumberFormat="1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 wrapText="1" readingOrder="1"/>
    </xf>
    <xf numFmtId="49" fontId="3" fillId="0" borderId="1" xfId="1" applyNumberFormat="1" applyFont="1" applyBorder="1" applyAlignment="1">
      <alignment horizontal="left" vertical="center" wrapText="1" readingOrder="1"/>
    </xf>
    <xf numFmtId="0" fontId="4" fillId="0" borderId="0" xfId="0" applyFont="1"/>
    <xf numFmtId="0" fontId="4" fillId="0" borderId="0" xfId="0" applyFont="1" applyAlignment="1">
      <alignment horizontal="center"/>
    </xf>
    <xf numFmtId="49" fontId="3" fillId="2" borderId="1" xfId="1" applyNumberFormat="1" applyFont="1" applyFill="1" applyBorder="1" applyAlignment="1">
      <alignment horizontal="left" vertical="center" wrapText="1" readingOrder="1"/>
    </xf>
    <xf numFmtId="164" fontId="2" fillId="2" borderId="1" xfId="1" applyNumberFormat="1" applyFont="1" applyFill="1" applyBorder="1" applyAlignment="1">
      <alignment horizontal="center" vertical="center" wrapText="1" readingOrder="1"/>
    </xf>
    <xf numFmtId="164" fontId="2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 vertical="center" wrapText="1" readingOrder="1"/>
    </xf>
    <xf numFmtId="164" fontId="2" fillId="4" borderId="1" xfId="1" applyNumberFormat="1" applyFont="1" applyFill="1" applyBorder="1" applyAlignment="1">
      <alignment horizontal="center" vertical="top" wrapText="1"/>
    </xf>
    <xf numFmtId="0" fontId="4" fillId="4" borderId="1" xfId="0" applyFont="1" applyFill="1" applyBorder="1"/>
    <xf numFmtId="164" fontId="4" fillId="4" borderId="1" xfId="0" applyNumberFormat="1" applyFont="1" applyFill="1" applyBorder="1" applyAlignment="1">
      <alignment horizontal="center"/>
    </xf>
    <xf numFmtId="49" fontId="2" fillId="0" borderId="1" xfId="1" applyNumberFormat="1" applyFont="1" applyBorder="1" applyAlignment="1">
      <alignment horizontal="left" vertical="center" wrapText="1" readingOrder="1"/>
    </xf>
    <xf numFmtId="0" fontId="3" fillId="2" borderId="1" xfId="1" applyNumberFormat="1" applyFont="1" applyFill="1" applyBorder="1" applyAlignment="1">
      <alignment horizontal="left" vertical="center" wrapText="1" readingOrder="1"/>
    </xf>
    <xf numFmtId="49" fontId="3" fillId="5" borderId="1" xfId="1" applyNumberFormat="1" applyFont="1" applyFill="1" applyBorder="1" applyAlignment="1">
      <alignment horizontal="left" vertical="center" wrapText="1" readingOrder="1"/>
    </xf>
    <xf numFmtId="0" fontId="3" fillId="5" borderId="1" xfId="1" applyNumberFormat="1" applyFont="1" applyFill="1" applyBorder="1" applyAlignment="1">
      <alignment horizontal="left" vertical="center" wrapText="1" readingOrder="1"/>
    </xf>
    <xf numFmtId="164" fontId="2" fillId="5" borderId="1" xfId="1" applyNumberFormat="1" applyFont="1" applyFill="1" applyBorder="1" applyAlignment="1">
      <alignment horizontal="center" vertical="center" wrapText="1" readingOrder="1"/>
    </xf>
    <xf numFmtId="164" fontId="2" fillId="5" borderId="1" xfId="1" applyNumberFormat="1" applyFont="1" applyFill="1" applyBorder="1" applyAlignment="1">
      <alignment horizontal="center" vertical="top" wrapText="1"/>
    </xf>
    <xf numFmtId="49" fontId="3" fillId="5" borderId="1" xfId="1" applyNumberFormat="1" applyFont="1" applyFill="1" applyBorder="1">
      <alignment vertical="top" wrapText="1"/>
    </xf>
    <xf numFmtId="49" fontId="2" fillId="5" borderId="1" xfId="1" applyNumberFormat="1" applyFont="1" applyFill="1" applyBorder="1" applyAlignment="1">
      <alignment horizontal="left" vertical="center" wrapText="1" readingOrder="1"/>
    </xf>
    <xf numFmtId="49" fontId="2" fillId="5" borderId="1" xfId="1" applyNumberFormat="1" applyFont="1" applyFill="1" applyBorder="1">
      <alignment vertical="top" wrapText="1"/>
    </xf>
    <xf numFmtId="0" fontId="8" fillId="0" borderId="1" xfId="0" applyFont="1" applyBorder="1"/>
    <xf numFmtId="0" fontId="4" fillId="0" borderId="1" xfId="0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164" fontId="4" fillId="0" borderId="0" xfId="0" applyNumberFormat="1" applyFont="1"/>
    <xf numFmtId="164" fontId="8" fillId="0" borderId="3" xfId="0" applyNumberFormat="1" applyFont="1" applyBorder="1" applyAlignment="1">
      <alignment horizontal="center"/>
    </xf>
    <xf numFmtId="164" fontId="0" fillId="0" borderId="0" xfId="0" applyNumberFormat="1"/>
    <xf numFmtId="0" fontId="0" fillId="0" borderId="0" xfId="0" applyAlignment="1">
      <alignment horizontal="left" indent="2"/>
    </xf>
    <xf numFmtId="165" fontId="3" fillId="2" borderId="0" xfId="1" applyNumberFormat="1" applyFont="1" applyFill="1" applyBorder="1" applyAlignment="1">
      <alignment horizontal="left" vertical="center" wrapText="1" readingOrder="1"/>
    </xf>
    <xf numFmtId="49" fontId="3" fillId="0" borderId="0" xfId="1" applyNumberFormat="1" applyFont="1" applyBorder="1" applyAlignment="1">
      <alignment horizontal="left" vertical="center" wrapText="1" readingOrder="1"/>
    </xf>
    <xf numFmtId="49" fontId="3" fillId="2" borderId="0" xfId="1" applyNumberFormat="1" applyFont="1" applyFill="1" applyBorder="1" applyAlignment="1">
      <alignment horizontal="left" vertical="center" wrapText="1" readingOrder="1"/>
    </xf>
    <xf numFmtId="0" fontId="3" fillId="2" borderId="0" xfId="1" applyNumberFormat="1" applyFont="1" applyFill="1" applyBorder="1" applyAlignment="1">
      <alignment horizontal="left" vertical="center" wrapText="1" readingOrder="1"/>
    </xf>
    <xf numFmtId="164" fontId="2" fillId="0" borderId="0" xfId="1" applyNumberFormat="1" applyFont="1" applyBorder="1" applyAlignment="1">
      <alignment horizontal="center" vertical="center" wrapText="1" readingOrder="1"/>
    </xf>
    <xf numFmtId="164" fontId="2" fillId="2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left" vertical="center" wrapText="1" readingOrder="1"/>
    </xf>
    <xf numFmtId="49" fontId="5" fillId="3" borderId="1" xfId="1" applyNumberFormat="1" applyFont="1" applyFill="1" applyBorder="1" applyAlignment="1">
      <alignment horizontal="center" vertical="center" wrapText="1" readingOrder="1"/>
    </xf>
    <xf numFmtId="0" fontId="5" fillId="3" borderId="1" xfId="1" applyNumberFormat="1" applyFont="1" applyFill="1" applyBorder="1" applyAlignment="1">
      <alignment horizontal="center" vertical="center" wrapText="1" readingOrder="1"/>
    </xf>
    <xf numFmtId="49" fontId="6" fillId="4" borderId="1" xfId="1" applyNumberFormat="1" applyFont="1" applyFill="1" applyBorder="1" applyAlignment="1">
      <alignment horizontal="center" vertical="center" wrapText="1" readingOrder="1"/>
    </xf>
    <xf numFmtId="165" fontId="3" fillId="2" borderId="1" xfId="1" applyNumberFormat="1" applyFont="1" applyFill="1" applyBorder="1" applyAlignment="1">
      <alignment horizontal="left" vertical="center" wrapText="1" readingOrder="1"/>
    </xf>
    <xf numFmtId="164" fontId="7" fillId="4" borderId="1" xfId="0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left" vertical="center" wrapText="1" readingOrder="1"/>
    </xf>
    <xf numFmtId="164" fontId="2" fillId="0" borderId="0" xfId="1" applyNumberFormat="1" applyFont="1" applyFill="1" applyBorder="1" applyAlignment="1">
      <alignment horizontal="center" vertical="center" wrapText="1" readingOrder="1"/>
    </xf>
    <xf numFmtId="164" fontId="2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0" fillId="6" borderId="4" xfId="0" applyNumberFormat="1" applyFont="1" applyFill="1" applyBorder="1" applyAlignment="1">
      <alignment horizontal="center"/>
    </xf>
    <xf numFmtId="164" fontId="10" fillId="6" borderId="2" xfId="0" applyNumberFormat="1" applyFont="1" applyFill="1" applyBorder="1" applyAlignment="1">
      <alignment horizontal="center"/>
    </xf>
    <xf numFmtId="164" fontId="10" fillId="6" borderId="3" xfId="0" applyNumberFormat="1" applyFont="1" applyFill="1" applyBorder="1" applyAlignment="1">
      <alignment horizontal="center"/>
    </xf>
    <xf numFmtId="164" fontId="9" fillId="0" borderId="3" xfId="0" applyNumberFormat="1" applyFont="1" applyBorder="1" applyAlignment="1">
      <alignment horizontal="center"/>
    </xf>
    <xf numFmtId="164" fontId="10" fillId="6" borderId="4" xfId="0" applyNumberFormat="1" applyFont="1" applyFill="1" applyBorder="1"/>
    <xf numFmtId="0" fontId="11" fillId="0" borderId="0" xfId="0" applyFont="1" applyFill="1" applyAlignment="1">
      <alignment horizontal="center"/>
    </xf>
    <xf numFmtId="164" fontId="8" fillId="6" borderId="3" xfId="0" applyNumberFormat="1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10" fillId="6" borderId="2" xfId="0" applyFont="1" applyFill="1" applyBorder="1" applyAlignment="1">
      <alignment horizontal="center"/>
    </xf>
  </cellXfs>
  <cellStyles count="2">
    <cellStyle name="Normal" xfId="0" builtinId="0"/>
    <cellStyle name="Normal 2" xfId="1" xr:uid="{2F878209-17B9-4E12-8903-05E5816A50A4}"/>
  </cellStyles>
  <dxfs count="8">
    <dxf>
      <alignment horizontal="center"/>
    </dxf>
    <dxf>
      <alignment horizontal="center"/>
    </dxf>
    <dxf>
      <numFmt numFmtId="164" formatCode="&quot;£&quot;#,##0.00"/>
    </dxf>
    <dxf>
      <alignment horizontal="center"/>
    </dxf>
    <dxf>
      <alignment horizontal="center"/>
    </dxf>
    <dxf>
      <numFmt numFmtId="164" formatCode="&quot;£&quot;#,##0.00"/>
    </dxf>
    <dxf>
      <numFmt numFmtId="164" formatCode="&quot;£&quot;#,##0.00"/>
    </dxf>
    <dxf>
      <numFmt numFmtId="164" formatCode="&quot;£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niel Jones" refreshedDate="45914.747388194446" createdVersion="8" refreshedVersion="8" minRefreshableVersion="3" recordCount="125" xr:uid="{4691D359-954C-4F5F-A97C-23EFF50B40E4}">
  <cacheSource type="worksheet">
    <worksheetSource ref="A1:H126" sheet="Overall"/>
  </cacheSource>
  <cacheFields count="11">
    <cacheField name="Date" numFmtId="165">
      <sharedItems containsSemiMixedTypes="0" containsNonDate="0" containsDate="1" containsString="0" minDate="2024-05-01T00:00:00" maxDate="2025-09-02T00:00:00" count="57">
        <d v="2024-05-01T00:00:00"/>
        <d v="2024-05-08T00:00:00"/>
        <d v="2024-05-09T00:00:00"/>
        <d v="2024-05-13T00:00:00"/>
        <d v="2024-06-17T00:00:00"/>
        <d v="2024-08-07T00:00:00"/>
        <d v="2024-09-17T00:00:00"/>
        <d v="2024-10-24T00:00:00"/>
        <d v="2024-10-28T00:00:00"/>
        <d v="2024-10-30T00:00:00"/>
        <d v="2024-10-31T00:00:00"/>
        <d v="2024-11-12T00:00:00"/>
        <d v="2024-12-03T00:00:00"/>
        <d v="2024-12-05T00:00:00"/>
        <d v="2024-12-11T00:00:00"/>
        <d v="2025-01-14T00:00:00"/>
        <d v="2025-02-03T00:00:00"/>
        <d v="2025-02-02T00:00:00"/>
        <d v="2025-02-13T00:00:00"/>
        <d v="2025-02-18T00:00:00"/>
        <d v="2025-02-24T00:00:00"/>
        <d v="2025-03-14T00:00:00"/>
        <d v="2025-03-19T00:00:00"/>
        <d v="2025-03-24T00:00:00"/>
        <d v="2025-03-28T00:00:00"/>
        <d v="2025-04-01T00:00:00"/>
        <d v="2025-04-02T00:00:00"/>
        <d v="2025-04-08T00:00:00"/>
        <d v="2025-04-09T00:00:00"/>
        <d v="2025-04-16T00:00:00"/>
        <d v="2025-04-23T00:00:00"/>
        <d v="2025-04-22T00:00:00"/>
        <d v="2025-04-24T00:00:00"/>
        <d v="2025-04-28T00:00:00"/>
        <d v="2025-05-02T00:00:00"/>
        <d v="2025-05-09T00:00:00"/>
        <d v="2025-05-13T00:00:00"/>
        <d v="2025-05-15T00:00:00"/>
        <d v="2025-05-20T00:00:00"/>
        <d v="2025-05-29T00:00:00"/>
        <d v="2025-05-30T00:00:00"/>
        <d v="2025-05-31T00:00:00"/>
        <d v="2025-06-03T00:00:00"/>
        <d v="2025-06-24T00:00:00"/>
        <d v="2025-06-27T00:00:00"/>
        <d v="2025-06-25T00:00:00"/>
        <d v="2025-07-09T00:00:00"/>
        <d v="2025-07-17T00:00:00"/>
        <d v="2025-07-18T00:00:00"/>
        <d v="2025-07-21T00:00:00"/>
        <d v="2025-07-25T00:00:00"/>
        <d v="2025-07-26T00:00:00"/>
        <d v="2025-07-28T00:00:00"/>
        <d v="2025-08-05T00:00:00"/>
        <d v="2025-08-07T00:00:00"/>
        <d v="2025-08-30T00:00:00"/>
        <d v="2025-09-01T00:00:00"/>
      </sharedItems>
      <fieldGroup par="10"/>
    </cacheField>
    <cacheField name="Details" numFmtId="49">
      <sharedItems/>
    </cacheField>
    <cacheField name="Invoice/Receipt Ref" numFmtId="49">
      <sharedItems containsBlank="1"/>
    </cacheField>
    <cacheField name="Funding Source" numFmtId="49">
      <sharedItems count="10">
        <s v="Microgrant"/>
        <s v="Community Council"/>
        <s v="Travel Expenses Credit"/>
        <s v="The Corra Foundation"/>
        <s v="Misc"/>
        <s v="VASLAN Health &amp; Wellbeing"/>
        <s v="SL Council"/>
        <s v="Community Council Funds"/>
        <s v="Income"/>
        <s v="Health &amp; Wellbeing" u="1"/>
      </sharedItems>
    </cacheField>
    <cacheField name="Category" numFmtId="0">
      <sharedItems count="22">
        <s v="CEDAR ADMIN"/>
        <s v="Community Council Funds Transfer"/>
        <s v="Visit Travel Expenses"/>
        <s v="Parent &amp; Toddler"/>
        <s v="2024 Well Being Grant"/>
        <s v="Misc (Grant)"/>
        <s v="VASLAN Health &amp; Wellbeing"/>
        <s v="Basket Making"/>
        <s v="Venue Hire"/>
        <s v="Alterations"/>
        <s v="Gardening"/>
        <s v="Tai Chi"/>
        <s v="Fabric Making"/>
        <s v="Felt Making"/>
        <s v="Lyndsey Gift"/>
        <s v="Micro-Grant"/>
        <s v="Hall Funding"/>
        <s v="Easy Movers"/>
        <s v="Hall Booking Income"/>
        <s v="Book Fair Income"/>
        <s v="Indoor Bowls" u="1"/>
        <s v="Hall Wifi" u="1"/>
      </sharedItems>
    </cacheField>
    <cacheField name="Debit" numFmtId="164">
      <sharedItems containsString="0" containsBlank="1" containsNumber="1" minValue="10" maxValue="637.38"/>
    </cacheField>
    <cacheField name="Credit" numFmtId="164">
      <sharedItems containsString="0" containsBlank="1" containsNumber="1" minValue="2.7" maxValue="17420"/>
    </cacheField>
    <cacheField name="BALANCE" numFmtId="164">
      <sharedItems containsSemiMixedTypes="0" containsString="0" containsNumber="1" minValue="-36" maxValue="36334.380000000005"/>
    </cacheField>
    <cacheField name="Months (Date)" numFmtId="0" databaseField="0">
      <fieldGroup base="0">
        <rangePr groupBy="months" startDate="2024-05-01T00:00:00" endDate="2025-09-02T00:00:00"/>
        <groupItems count="14">
          <s v="&lt;01/05/202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02/09/2025"/>
        </groupItems>
      </fieldGroup>
    </cacheField>
    <cacheField name="Quarters (Date)" numFmtId="0" databaseField="0">
      <fieldGroup base="0">
        <rangePr groupBy="quarters" startDate="2024-05-01T00:00:00" endDate="2025-09-02T00:00:00"/>
        <groupItems count="6">
          <s v="&lt;01/05/2024"/>
          <s v="Qtr1"/>
          <s v="Qtr2"/>
          <s v="Qtr3"/>
          <s v="Qtr4"/>
          <s v="&gt;02/09/2025"/>
        </groupItems>
      </fieldGroup>
    </cacheField>
    <cacheField name="Years (Date)" numFmtId="0" databaseField="0">
      <fieldGroup base="0">
        <rangePr groupBy="years" startDate="2024-05-01T00:00:00" endDate="2025-09-02T00:00:00"/>
        <groupItems count="4">
          <s v="&lt;01/05/2024"/>
          <s v="2024"/>
          <s v="2025"/>
          <s v="&gt;02/09/2025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5">
  <r>
    <x v="0"/>
    <s v="Land Registry Search"/>
    <m/>
    <x v="0"/>
    <x v="0"/>
    <n v="36"/>
    <m/>
    <n v="-36"/>
  </r>
  <r>
    <x v="1"/>
    <s v="Microgrant"/>
    <m/>
    <x v="0"/>
    <x v="0"/>
    <m/>
    <n v="500"/>
    <n v="464"/>
  </r>
  <r>
    <x v="2"/>
    <s v="CEDAR Website Contribution"/>
    <m/>
    <x v="0"/>
    <x v="0"/>
    <n v="33.6"/>
    <m/>
    <n v="430.4"/>
  </r>
  <r>
    <x v="2"/>
    <s v="CEDAR Meeting Hall Booking "/>
    <m/>
    <x v="0"/>
    <x v="0"/>
    <n v="26.7"/>
    <m/>
    <n v="403.7"/>
  </r>
  <r>
    <x v="3"/>
    <s v="CEDAR Meeting Hall Booking "/>
    <m/>
    <x v="0"/>
    <x v="0"/>
    <n v="56.11"/>
    <m/>
    <n v="347.59"/>
  </r>
  <r>
    <x v="4"/>
    <s v="CEDAR Meeting Hall Booking "/>
    <m/>
    <x v="0"/>
    <x v="0"/>
    <n v="18.7"/>
    <m/>
    <n v="328.89"/>
  </r>
  <r>
    <x v="5"/>
    <s v="CEDAR Meeting Hall Booking "/>
    <m/>
    <x v="0"/>
    <x v="0"/>
    <n v="14.03"/>
    <m/>
    <n v="314.86"/>
  </r>
  <r>
    <x v="6"/>
    <s v="CEDAR Meeting Hall Booking "/>
    <m/>
    <x v="0"/>
    <x v="0"/>
    <n v="14.03"/>
    <m/>
    <n v="300.83000000000004"/>
  </r>
  <r>
    <x v="7"/>
    <s v="Community Council Funds Transfer"/>
    <m/>
    <x v="1"/>
    <x v="1"/>
    <m/>
    <n v="8733"/>
    <n v="9033.83"/>
  </r>
  <r>
    <x v="8"/>
    <s v="SC CLE24"/>
    <m/>
    <x v="2"/>
    <x v="2"/>
    <m/>
    <n v="36.9"/>
    <n v="9070.73"/>
  </r>
  <r>
    <x v="8"/>
    <s v="SC CLE24"/>
    <m/>
    <x v="2"/>
    <x v="2"/>
    <m/>
    <n v="27.45"/>
    <n v="9098.18"/>
  </r>
  <r>
    <x v="8"/>
    <s v="SC CLE24"/>
    <m/>
    <x v="2"/>
    <x v="2"/>
    <m/>
    <n v="54.45"/>
    <n v="9152.630000000001"/>
  </r>
  <r>
    <x v="9"/>
    <s v="SC CLE24"/>
    <m/>
    <x v="2"/>
    <x v="2"/>
    <m/>
    <n v="2.7"/>
    <n v="9155.3300000000017"/>
  </r>
  <r>
    <x v="10"/>
    <s v="Parent &amp; Toddler Grant"/>
    <m/>
    <x v="3"/>
    <x v="3"/>
    <m/>
    <n v="1000"/>
    <n v="10155.330000000002"/>
  </r>
  <r>
    <x v="11"/>
    <s v="CEDAR Meeting Hall Booking "/>
    <m/>
    <x v="0"/>
    <x v="0"/>
    <n v="28.06"/>
    <m/>
    <n v="10127.270000000002"/>
  </r>
  <r>
    <x v="11"/>
    <s v="CEDAR Meeting Hall Booking "/>
    <m/>
    <x v="0"/>
    <x v="0"/>
    <n v="42.08"/>
    <m/>
    <n v="10085.190000000002"/>
  </r>
  <r>
    <x v="12"/>
    <s v="2024 Well Being Grant"/>
    <m/>
    <x v="0"/>
    <x v="4"/>
    <m/>
    <n v="1755.3"/>
    <n v="11840.490000000002"/>
  </r>
  <r>
    <x v="13"/>
    <s v="Expenses  - L Devaney"/>
    <m/>
    <x v="0"/>
    <x v="0"/>
    <n v="38.25"/>
    <m/>
    <n v="11802.240000000002"/>
  </r>
  <r>
    <x v="14"/>
    <s v="Miscellaneous"/>
    <m/>
    <x v="4"/>
    <x v="5"/>
    <m/>
    <n v="4.1500000000000004"/>
    <n v="11806.390000000001"/>
  </r>
  <r>
    <x v="15"/>
    <s v="CEDAR Meeting Hall Booking "/>
    <m/>
    <x v="0"/>
    <x v="0"/>
    <n v="42.08"/>
    <m/>
    <n v="11764.310000000001"/>
  </r>
  <r>
    <x v="15"/>
    <s v="CEDAR Meeting Hall Booking "/>
    <m/>
    <x v="0"/>
    <x v="0"/>
    <n v="14.03"/>
    <m/>
    <n v="11750.28"/>
  </r>
  <r>
    <x v="16"/>
    <s v="Vaslan Inv CED25/Vas/001"/>
    <m/>
    <x v="5"/>
    <x v="6"/>
    <m/>
    <n v="17420"/>
    <n v="29170.28"/>
  </r>
  <r>
    <x v="17"/>
    <s v="Fair Isle Basket Making"/>
    <m/>
    <x v="0"/>
    <x v="7"/>
    <n v="410"/>
    <m/>
    <n v="28760.28"/>
  </r>
  <r>
    <x v="17"/>
    <s v="Fair Isle Basket Making"/>
    <m/>
    <x v="0"/>
    <x v="7"/>
    <n v="29.42"/>
    <m/>
    <n v="28730.86"/>
  </r>
  <r>
    <x v="18"/>
    <s v="Hall Hire "/>
    <s v="2000651046"/>
    <x v="5"/>
    <x v="8"/>
    <n v="51.43"/>
    <m/>
    <n v="28679.43"/>
  </r>
  <r>
    <x v="17"/>
    <s v="Hall Hire "/>
    <s v="2000651237"/>
    <x v="5"/>
    <x v="8"/>
    <n v="28.05"/>
    <m/>
    <n v="28651.38"/>
  </r>
  <r>
    <x v="19"/>
    <s v="Parent &amp; Toddler Hall Booking "/>
    <s v="2000652197"/>
    <x v="3"/>
    <x v="3"/>
    <n v="47"/>
    <m/>
    <n v="28604.38"/>
  </r>
  <r>
    <x v="19"/>
    <s v="Alterations Workshop"/>
    <m/>
    <x v="0"/>
    <x v="9"/>
    <n v="28.95"/>
    <m/>
    <n v="28575.43"/>
  </r>
  <r>
    <x v="19"/>
    <s v="Alterations Workshop"/>
    <s v="150225"/>
    <x v="0"/>
    <x v="9"/>
    <n v="280.95999999999998"/>
    <m/>
    <n v="28294.47"/>
  </r>
  <r>
    <x v="20"/>
    <s v="Elvanfoot Trolleys"/>
    <m/>
    <x v="5"/>
    <x v="10"/>
    <n v="191.96"/>
    <m/>
    <n v="28102.510000000002"/>
  </r>
  <r>
    <x v="20"/>
    <s v="CEDAR Website Contribution"/>
    <m/>
    <x v="0"/>
    <x v="0"/>
    <n v="36.4"/>
    <m/>
    <n v="28066.11"/>
  </r>
  <r>
    <x v="21"/>
    <s v="Hall Hire "/>
    <s v="2000651237"/>
    <x v="5"/>
    <x v="8"/>
    <n v="28.05"/>
    <m/>
    <n v="28038.06"/>
  </r>
  <r>
    <x v="22"/>
    <s v="Tai Chi Instructor"/>
    <m/>
    <x v="0"/>
    <x v="11"/>
    <n v="342"/>
    <m/>
    <n v="27696.06"/>
  </r>
  <r>
    <x v="23"/>
    <s v="Fabric Making Workshop"/>
    <m/>
    <x v="0"/>
    <x v="12"/>
    <n v="277.8"/>
    <m/>
    <n v="27418.260000000002"/>
  </r>
  <r>
    <x v="23"/>
    <s v="Fabric Making Workshop"/>
    <m/>
    <x v="0"/>
    <x v="12"/>
    <n v="24.6"/>
    <m/>
    <n v="27393.660000000003"/>
  </r>
  <r>
    <x v="24"/>
    <s v="Feltmaking Workshop"/>
    <m/>
    <x v="0"/>
    <x v="13"/>
    <n v="390.4"/>
    <m/>
    <n v="27003.260000000002"/>
  </r>
  <r>
    <x v="25"/>
    <s v="Parent &amp; Toddler Hall Booking "/>
    <s v="2000668327"/>
    <x v="3"/>
    <x v="3"/>
    <n v="47"/>
    <m/>
    <n v="26956.260000000002"/>
  </r>
  <r>
    <x v="25"/>
    <s v="CEDAR Meeting Hall Booking "/>
    <s v="4/2/25 2000658803"/>
    <x v="5"/>
    <x v="8"/>
    <n v="14.03"/>
    <m/>
    <n v="26942.230000000003"/>
  </r>
  <r>
    <x v="25"/>
    <s v="Sewing Hall Booking "/>
    <s v="15/2/25 2000658829"/>
    <x v="0"/>
    <x v="9"/>
    <n v="56.1"/>
    <m/>
    <n v="26886.130000000005"/>
  </r>
  <r>
    <x v="25"/>
    <s v="CEDAR Meeting Hall Booking "/>
    <s v="18&amp;25/2/25 2000658874"/>
    <x v="5"/>
    <x v="8"/>
    <n v="28.06"/>
    <m/>
    <n v="26858.070000000003"/>
  </r>
  <r>
    <x v="25"/>
    <s v="Tai Chi Hall Booking"/>
    <s v="7&amp;14&amp;21/2/25 2000658861"/>
    <x v="0"/>
    <x v="11"/>
    <n v="28.05"/>
    <m/>
    <n v="26830.020000000004"/>
  </r>
  <r>
    <x v="25"/>
    <s v="Hall Hire  Alterations "/>
    <s v="1/2/25 2000658858"/>
    <x v="0"/>
    <x v="9"/>
    <n v="46.75"/>
    <m/>
    <n v="26783.270000000004"/>
  </r>
  <r>
    <x v="26"/>
    <s v="Tai Chi Hall Booking"/>
    <s v="7&amp;14&amp;21&amp;28/3/25 2000668330"/>
    <x v="0"/>
    <x v="11"/>
    <n v="37.4"/>
    <m/>
    <n v="26745.870000000003"/>
  </r>
  <r>
    <x v="26"/>
    <s v="Fabric Making Hall Booking"/>
    <s v="2000668217"/>
    <x v="0"/>
    <x v="12"/>
    <n v="74.8"/>
    <m/>
    <n v="26671.070000000003"/>
  </r>
  <r>
    <x v="26"/>
    <s v="Felt Making Hall Booking"/>
    <s v="2000668233"/>
    <x v="0"/>
    <x v="13"/>
    <n v="65.45"/>
    <m/>
    <n v="26605.620000000003"/>
  </r>
  <r>
    <x v="26"/>
    <s v="CEDAR Meeting Hall Booking "/>
    <s v=" 11&amp;18&amp;25/3/25 2000668181"/>
    <x v="5"/>
    <x v="8"/>
    <n v="42.09"/>
    <m/>
    <n v="26563.530000000002"/>
  </r>
  <r>
    <x v="27"/>
    <s v="Parent &amp; Toddler Hall Booking "/>
    <s v="2000561521"/>
    <x v="3"/>
    <x v="3"/>
    <n v="44.52"/>
    <m/>
    <n v="26519.010000000002"/>
  </r>
  <r>
    <x v="28"/>
    <s v="Parent &amp; Toddler Hall Booking "/>
    <s v="2000599166"/>
    <x v="3"/>
    <x v="3"/>
    <n v="58.75"/>
    <m/>
    <n v="26460.260000000002"/>
  </r>
  <r>
    <x v="29"/>
    <s v="Various donations for Lyndsey Devaney - anonymised"/>
    <m/>
    <x v="4"/>
    <x v="14"/>
    <m/>
    <n v="215"/>
    <n v="26675.260000000002"/>
  </r>
  <r>
    <x v="30"/>
    <s v="Various donations for Lyndsey Devaney - anonymised"/>
    <m/>
    <x v="4"/>
    <x v="14"/>
    <m/>
    <n v="15"/>
    <n v="26690.260000000002"/>
  </r>
  <r>
    <x v="31"/>
    <s v="Gift for Lyndsey Devaney "/>
    <m/>
    <x v="4"/>
    <x v="14"/>
    <n v="238"/>
    <m/>
    <n v="26452.260000000002"/>
  </r>
  <r>
    <x v="32"/>
    <s v="Replacement bags for dispensers"/>
    <m/>
    <x v="0"/>
    <x v="0"/>
    <n v="77.88"/>
    <m/>
    <n v="26374.38"/>
  </r>
  <r>
    <x v="33"/>
    <s v="Camera Club Hall Booking"/>
    <s v="Crawford Bowling Club"/>
    <x v="5"/>
    <x v="8"/>
    <n v="40"/>
    <m/>
    <n v="26334.38"/>
  </r>
  <r>
    <x v="33"/>
    <s v="MicroGrant Funds Transfer"/>
    <m/>
    <x v="6"/>
    <x v="15"/>
    <m/>
    <n v="10000"/>
    <n v="36334.380000000005"/>
  </r>
  <r>
    <x v="34"/>
    <s v="Parent &amp; Toddler Hall Booking "/>
    <s v="2000672177"/>
    <x v="3"/>
    <x v="3"/>
    <n v="48.52"/>
    <m/>
    <n v="36285.860000000008"/>
  </r>
  <r>
    <x v="34"/>
    <s v="Tea On Tueday Hall Booking "/>
    <s v="2000672258"/>
    <x v="5"/>
    <x v="8"/>
    <n v="97"/>
    <m/>
    <n v="36188.860000000008"/>
  </r>
  <r>
    <x v="35"/>
    <s v="Microgrant Award"/>
    <s v="MG25-JQ-BOILER"/>
    <x v="0"/>
    <x v="15"/>
    <n v="500"/>
    <m/>
    <n v="35688.860000000008"/>
  </r>
  <r>
    <x v="36"/>
    <s v="Microgrant Award"/>
    <s v="MG25-JPG-RECLAIMERS"/>
    <x v="0"/>
    <x v="15"/>
    <n v="500"/>
    <m/>
    <n v="35188.860000000008"/>
  </r>
  <r>
    <x v="37"/>
    <s v="Timpson - key cutting"/>
    <m/>
    <x v="7"/>
    <x v="16"/>
    <n v="80"/>
    <m/>
    <n v="35108.860000000008"/>
  </r>
  <r>
    <x v="38"/>
    <s v="Microgrant Award"/>
    <s v="MG25-SMP-CRAWPRIM"/>
    <x v="0"/>
    <x v="15"/>
    <n v="500"/>
    <m/>
    <n v="34608.860000000008"/>
  </r>
  <r>
    <x v="39"/>
    <s v="Buildings Zurich Insurance"/>
    <m/>
    <x v="7"/>
    <x v="16"/>
    <n v="637.38"/>
    <m/>
    <n v="33971.48000000001"/>
  </r>
  <r>
    <x v="39"/>
    <s v="Easy Movers Instructor Cost "/>
    <s v="CEDAR/EMVRS/28525"/>
    <x v="5"/>
    <x v="17"/>
    <n v="144"/>
    <m/>
    <n v="33827.48000000001"/>
  </r>
  <r>
    <x v="39"/>
    <s v="CEPE Hall Booking "/>
    <s v="INV0003"/>
    <x v="8"/>
    <x v="18"/>
    <m/>
    <n v="120"/>
    <n v="33947.48000000001"/>
  </r>
  <r>
    <x v="40"/>
    <s v="Tea On Tueday Hall Booking "/>
    <s v="2000672258"/>
    <x v="5"/>
    <x v="8"/>
    <n v="38.799999999999997"/>
    <m/>
    <n v="33908.680000000008"/>
  </r>
  <r>
    <x v="41"/>
    <s v="CEDAR Meeting Hall Booking "/>
    <s v="INV0002"/>
    <x v="5"/>
    <x v="8"/>
    <n v="12.5"/>
    <m/>
    <n v="33896.180000000008"/>
  </r>
  <r>
    <x v="41"/>
    <s v="CEDAR Meeting Hall Booking "/>
    <s v="INV0002"/>
    <x v="8"/>
    <x v="18"/>
    <m/>
    <n v="12.5"/>
    <n v="33908.680000000008"/>
  </r>
  <r>
    <x v="41"/>
    <s v="Tea On Tueday Hall Booking "/>
    <s v="INV0008"/>
    <x v="5"/>
    <x v="8"/>
    <n v="80"/>
    <m/>
    <n v="33828.680000000008"/>
  </r>
  <r>
    <x v="41"/>
    <s v="Tea On Tueday Hall Booking "/>
    <s v="INV0008"/>
    <x v="8"/>
    <x v="18"/>
    <m/>
    <n v="80"/>
    <n v="33908.680000000008"/>
  </r>
  <r>
    <x v="41"/>
    <s v="Easy Movers Hall Booking "/>
    <s v="INV00010"/>
    <x v="5"/>
    <x v="8"/>
    <n v="20"/>
    <m/>
    <n v="33888.680000000008"/>
  </r>
  <r>
    <x v="41"/>
    <s v="Easy Movers Hall Booking "/>
    <s v="INV00010"/>
    <x v="8"/>
    <x v="18"/>
    <m/>
    <n v="20"/>
    <n v="33908.680000000008"/>
  </r>
  <r>
    <x v="41"/>
    <s v="YOGA Hall Booking "/>
    <s v="INV00011"/>
    <x v="8"/>
    <x v="18"/>
    <m/>
    <n v="30"/>
    <n v="33938.680000000008"/>
  </r>
  <r>
    <x v="42"/>
    <s v="Parent &amp; Toddler Hall Booking "/>
    <s v="2000678469"/>
    <x v="3"/>
    <x v="3"/>
    <n v="24.26"/>
    <m/>
    <n v="33914.420000000006"/>
  </r>
  <r>
    <x v="43"/>
    <s v="New Lawnmower/strimmer "/>
    <s v="INV240625DR"/>
    <x v="5"/>
    <x v="10"/>
    <n v="150"/>
    <m/>
    <n v="33764.420000000006"/>
  </r>
  <r>
    <x v="44"/>
    <s v="Easy Movers Instructor Cost "/>
    <s v="CEDAR/EMVRS/26625"/>
    <x v="5"/>
    <x v="17"/>
    <n v="144"/>
    <m/>
    <n v="33620.420000000006"/>
  </r>
  <r>
    <x v="44"/>
    <s v="CEDAR Meeting Hall Booking "/>
    <s v="INV00054"/>
    <x v="5"/>
    <x v="8"/>
    <n v="20"/>
    <m/>
    <n v="33600.420000000006"/>
  </r>
  <r>
    <x v="44"/>
    <s v="CEDAR Meeting Hall Booking "/>
    <s v="INV00054"/>
    <x v="8"/>
    <x v="18"/>
    <m/>
    <n v="20"/>
    <n v="33620.420000000006"/>
  </r>
  <r>
    <x v="43"/>
    <s v="CEPE Hall Booking "/>
    <s v="INV00004"/>
    <x v="8"/>
    <x v="18"/>
    <m/>
    <n v="70"/>
    <n v="33690.420000000006"/>
  </r>
  <r>
    <x v="43"/>
    <s v="CEPE Hall Booking "/>
    <s v="INV00001"/>
    <x v="8"/>
    <x v="18"/>
    <m/>
    <n v="90"/>
    <n v="33780.420000000006"/>
  </r>
  <r>
    <x v="45"/>
    <s v="YOGA Hall Booking "/>
    <s v="INV00011"/>
    <x v="8"/>
    <x v="18"/>
    <m/>
    <n v="30"/>
    <n v="33810.420000000006"/>
  </r>
  <r>
    <x v="46"/>
    <s v="YOGA Hall Booking "/>
    <s v="INV00015"/>
    <x v="8"/>
    <x v="18"/>
    <m/>
    <n v="45"/>
    <n v="33855.420000000006"/>
  </r>
  <r>
    <x v="47"/>
    <s v="Parent &amp; Toddler Hall Booking "/>
    <s v="INV00013"/>
    <x v="3"/>
    <x v="3"/>
    <n v="100"/>
    <m/>
    <n v="33755.420000000006"/>
  </r>
  <r>
    <x v="47"/>
    <s v="Parent &amp; Toddler Hall Booking "/>
    <s v="INV00013"/>
    <x v="8"/>
    <x v="18"/>
    <m/>
    <n v="100"/>
    <n v="33855.420000000006"/>
  </r>
  <r>
    <x v="47"/>
    <s v="Easy Movers Hall Hire "/>
    <s v="INV00015"/>
    <x v="5"/>
    <x v="8"/>
    <n v="40"/>
    <m/>
    <n v="33815.420000000006"/>
  </r>
  <r>
    <x v="47"/>
    <s v="Easy Movers Hall Hire "/>
    <s v="INV00015"/>
    <x v="8"/>
    <x v="18"/>
    <m/>
    <n v="40"/>
    <n v="33855.420000000006"/>
  </r>
  <r>
    <x v="47"/>
    <s v="Tea On Tueday Hall Booking "/>
    <s v="INV00014"/>
    <x v="5"/>
    <x v="8"/>
    <n v="160"/>
    <m/>
    <n v="33695.420000000006"/>
  </r>
  <r>
    <x v="47"/>
    <s v="Tea On Tueday Hall Booking "/>
    <s v="INV00014"/>
    <x v="8"/>
    <x v="18"/>
    <m/>
    <n v="160"/>
    <n v="33855.420000000006"/>
  </r>
  <r>
    <x v="47"/>
    <s v="Carpet Bowls Hall Booking "/>
    <s v="INV00053"/>
    <x v="5"/>
    <x v="8"/>
    <n v="20"/>
    <m/>
    <n v="33835.420000000006"/>
  </r>
  <r>
    <x v="47"/>
    <s v="Carpet Bowls Hall Booking "/>
    <s v="INV00053"/>
    <x v="8"/>
    <x v="18"/>
    <m/>
    <n v="20"/>
    <n v="33855.420000000006"/>
  </r>
  <r>
    <x v="47"/>
    <s v="Citizens Advice Session Hall Booking "/>
    <s v="INV00064"/>
    <x v="5"/>
    <x v="8"/>
    <n v="20"/>
    <m/>
    <n v="33835.420000000006"/>
  </r>
  <r>
    <x v="47"/>
    <s v="Citizens Advice Session Hall Booking "/>
    <s v="INV00064"/>
    <x v="8"/>
    <x v="18"/>
    <m/>
    <n v="20"/>
    <n v="33855.420000000006"/>
  </r>
  <r>
    <x v="48"/>
    <s v="Aureos Energy Hall Booking "/>
    <s v="INV00063"/>
    <x v="8"/>
    <x v="18"/>
    <m/>
    <n v="50"/>
    <n v="33905.420000000006"/>
  </r>
  <r>
    <x v="49"/>
    <s v="Book Fair Tokens"/>
    <s v="600000001598173007"/>
    <x v="7"/>
    <x v="16"/>
    <n v="27.99"/>
    <m/>
    <n v="33877.430000000008"/>
  </r>
  <r>
    <x v="50"/>
    <s v="New Hall Shelving "/>
    <s v="200000001596463014"/>
    <x v="7"/>
    <x v="16"/>
    <n v="185.97"/>
    <m/>
    <n v="33691.460000000006"/>
  </r>
  <r>
    <x v="51"/>
    <s v="Book Fair Income"/>
    <m/>
    <x v="8"/>
    <x v="19"/>
    <m/>
    <n v="53.91"/>
    <n v="33745.37000000001"/>
  </r>
  <r>
    <x v="52"/>
    <s v="BIFFA Waste Collection "/>
    <s v="C66347"/>
    <x v="7"/>
    <x v="16"/>
    <n v="184.37"/>
    <m/>
    <n v="33561.000000000007"/>
  </r>
  <r>
    <x v="53"/>
    <s v="Private Hire Hall Booking "/>
    <s v="INV00056"/>
    <x v="8"/>
    <x v="18"/>
    <m/>
    <n v="7.5"/>
    <n v="33568.500000000007"/>
  </r>
  <r>
    <x v="53"/>
    <s v="Easy Movers Instructor Cost "/>
    <s v="CEDAR/EMVRS/01825"/>
    <x v="5"/>
    <x v="17"/>
    <n v="180"/>
    <m/>
    <n v="33388.500000000007"/>
  </r>
  <r>
    <x v="53"/>
    <s v="Book Fair Hall Booking"/>
    <s v="INV00071"/>
    <x v="5"/>
    <x v="8"/>
    <n v="55"/>
    <m/>
    <n v="33333.500000000007"/>
  </r>
  <r>
    <x v="53"/>
    <s v="Book Fair Hall Booking"/>
    <s v="INV00071"/>
    <x v="8"/>
    <x v="18"/>
    <m/>
    <n v="55"/>
    <n v="33388.500000000007"/>
  </r>
  <r>
    <x v="53"/>
    <s v="CEDAR Meeting Hall Booking "/>
    <s v="INV00073"/>
    <x v="5"/>
    <x v="8"/>
    <n v="10"/>
    <m/>
    <n v="33378.500000000007"/>
  </r>
  <r>
    <x v="53"/>
    <s v="CEDAR Meeting Hall Booking "/>
    <s v="INV00073"/>
    <x v="8"/>
    <x v="18"/>
    <m/>
    <n v="10"/>
    <n v="33388.500000000007"/>
  </r>
  <r>
    <x v="53"/>
    <s v="Tea On Tueday Hall Booking "/>
    <s v="INV00028"/>
    <x v="5"/>
    <x v="8"/>
    <n v="200"/>
    <m/>
    <n v="33188.500000000007"/>
  </r>
  <r>
    <x v="53"/>
    <s v="Tea On Tueday Hall Booking "/>
    <s v="INV00028"/>
    <x v="8"/>
    <x v="18"/>
    <m/>
    <n v="200"/>
    <n v="33388.500000000007"/>
  </r>
  <r>
    <x v="53"/>
    <s v="Easy Movers Hall Booking "/>
    <s v="INV00030"/>
    <x v="5"/>
    <x v="8"/>
    <n v="50"/>
    <m/>
    <n v="33338.500000000007"/>
  </r>
  <r>
    <x v="53"/>
    <s v="Easy Movers Hall Booking "/>
    <s v="INV00030"/>
    <x v="8"/>
    <x v="18"/>
    <m/>
    <n v="50"/>
    <n v="33388.500000000007"/>
  </r>
  <r>
    <x v="53"/>
    <s v="Parent &amp; Toddler Hall Booking "/>
    <s v="INV00027"/>
    <x v="3"/>
    <x v="3"/>
    <n v="125"/>
    <m/>
    <n v="33263.500000000007"/>
  </r>
  <r>
    <x v="53"/>
    <s v="Parent &amp; Toddler Hall Booking "/>
    <s v="INV00027"/>
    <x v="8"/>
    <x v="18"/>
    <m/>
    <n v="125"/>
    <n v="33388.500000000007"/>
  </r>
  <r>
    <x v="53"/>
    <s v="Citizens Advice Session Hall Booking "/>
    <s v="INV00065"/>
    <x v="5"/>
    <x v="8"/>
    <n v="20"/>
    <m/>
    <n v="33368.500000000007"/>
  </r>
  <r>
    <x v="53"/>
    <s v="Citizens Advice Session Hall Booking "/>
    <s v="INV00065"/>
    <x v="8"/>
    <x v="18"/>
    <m/>
    <n v="20"/>
    <n v="33388.500000000007"/>
  </r>
  <r>
    <x v="54"/>
    <s v="Easy Movers Equipment"/>
    <m/>
    <x v="5"/>
    <x v="17"/>
    <n v="50.73"/>
    <m/>
    <n v="33337.770000000004"/>
  </r>
  <r>
    <x v="55"/>
    <s v="Book Fair Income"/>
    <m/>
    <x v="8"/>
    <x v="19"/>
    <m/>
    <n v="47.5"/>
    <n v="33385.270000000004"/>
  </r>
  <r>
    <x v="56"/>
    <s v="Muirhall Energy Hall Booking"/>
    <s v="INV00051"/>
    <x v="8"/>
    <x v="18"/>
    <m/>
    <n v="67.5"/>
    <n v="33452.770000000004"/>
  </r>
  <r>
    <x v="56"/>
    <s v="Book Fair Hall Booking"/>
    <s v="INV00074"/>
    <x v="5"/>
    <x v="8"/>
    <n v="55"/>
    <m/>
    <n v="33397.770000000004"/>
  </r>
  <r>
    <x v="56"/>
    <s v="Book Fair Hall Booking"/>
    <s v="INV00074"/>
    <x v="8"/>
    <x v="18"/>
    <m/>
    <n v="55"/>
    <n v="33452.770000000004"/>
  </r>
  <r>
    <x v="56"/>
    <s v="Tea On Tueday Hall Booking "/>
    <s v="INV00032"/>
    <x v="5"/>
    <x v="8"/>
    <n v="160"/>
    <m/>
    <n v="33292.770000000004"/>
  </r>
  <r>
    <x v="56"/>
    <s v="Tea On Tueday Hall Booking "/>
    <s v="INV00032"/>
    <x v="8"/>
    <x v="18"/>
    <m/>
    <n v="160"/>
    <n v="33452.770000000004"/>
  </r>
  <r>
    <x v="56"/>
    <s v="YOGA Hall Booking "/>
    <s v="INV00033"/>
    <x v="8"/>
    <x v="18"/>
    <m/>
    <n v="60"/>
    <n v="33512.770000000004"/>
  </r>
  <r>
    <x v="56"/>
    <s v="Easy Movers Hall Booking "/>
    <s v="INV00034"/>
    <x v="5"/>
    <x v="8"/>
    <n v="40"/>
    <m/>
    <n v="33472.770000000004"/>
  </r>
  <r>
    <x v="56"/>
    <s v="Easy Movers Hall Booking "/>
    <s v="INV00034"/>
    <x v="8"/>
    <x v="18"/>
    <m/>
    <n v="40"/>
    <n v="33512.770000000004"/>
  </r>
  <r>
    <x v="56"/>
    <s v="CEDAR Meeting Hall Booking "/>
    <s v="INV00058"/>
    <x v="5"/>
    <x v="8"/>
    <n v="20"/>
    <m/>
    <n v="33492.770000000004"/>
  </r>
  <r>
    <x v="56"/>
    <s v="CEDAR Meeting Hall Booking "/>
    <s v="INV00058"/>
    <x v="8"/>
    <x v="18"/>
    <m/>
    <n v="20"/>
    <n v="33512.770000000004"/>
  </r>
  <r>
    <x v="56"/>
    <s v="Citizens Advice Session Hall Booking "/>
    <s v="INV00066"/>
    <x v="5"/>
    <x v="8"/>
    <n v="20"/>
    <m/>
    <n v="33492.770000000004"/>
  </r>
  <r>
    <x v="56"/>
    <s v="Citizens Advice Session Hall Booking "/>
    <s v="INV00066"/>
    <x v="8"/>
    <x v="18"/>
    <m/>
    <n v="20"/>
    <n v="33512.770000000004"/>
  </r>
  <r>
    <x v="56"/>
    <s v="Parent &amp; Toddler Hall Booking "/>
    <s v="INV00031"/>
    <x v="3"/>
    <x v="3"/>
    <n v="125"/>
    <m/>
    <n v="33387.770000000004"/>
  </r>
  <r>
    <x v="56"/>
    <s v="Parent &amp; Toddler Hall Booking "/>
    <s v="INV00031"/>
    <x v="8"/>
    <x v="18"/>
    <m/>
    <n v="125"/>
    <n v="33512.77000000000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40CD6A4-5701-46FE-BD37-FD7D0D173CF1}" name="PivotTable3" cacheId="19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24" firstHeaderRow="1" firstDataRow="1" firstDataCol="1"/>
  <pivotFields count="11">
    <pivotField numFmtId="15" showAll="0">
      <items count="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7"/>
        <item x="16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1"/>
        <item x="30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5"/>
        <item x="44"/>
        <item x="46"/>
        <item x="47"/>
        <item x="48"/>
        <item x="49"/>
        <item x="50"/>
        <item x="52"/>
        <item x="53"/>
        <item x="54"/>
        <item x="51"/>
        <item x="55"/>
        <item x="56"/>
        <item t="default"/>
      </items>
    </pivotField>
    <pivotField showAll="0"/>
    <pivotField showAll="0"/>
    <pivotField showAll="0"/>
    <pivotField axis="axisRow" showAll="0">
      <items count="23">
        <item x="9"/>
        <item x="7"/>
        <item x="0"/>
        <item x="17"/>
        <item x="12"/>
        <item x="13"/>
        <item x="10"/>
        <item x="16"/>
        <item x="14"/>
        <item x="15"/>
        <item x="5"/>
        <item x="3"/>
        <item x="11"/>
        <item x="8"/>
        <item x="2"/>
        <item x="18"/>
        <item m="1" x="21"/>
        <item m="1" x="20"/>
        <item x="19"/>
        <item x="4"/>
        <item x="1"/>
        <item x="6"/>
        <item t="default"/>
      </items>
    </pivotField>
    <pivotField dataField="1" showAll="0"/>
    <pivotField showAll="0"/>
    <pivotField numFmtId="164"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7">
        <item x="1"/>
        <item x="2"/>
        <item x="3"/>
        <item x="4"/>
        <item x="0"/>
        <item x="5"/>
        <item t="default"/>
      </items>
    </pivotField>
    <pivotField showAll="0">
      <items count="5">
        <item x="1"/>
        <item x="2"/>
        <item x="0"/>
        <item x="3"/>
        <item t="default"/>
      </items>
    </pivotField>
  </pivotFields>
  <rowFields count="1">
    <field x="4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Sum of Debit" fld="5" baseField="0" baseItem="0" numFmtId="164"/>
  </dataFields>
  <formats count="1">
    <format dxfId="7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599F69C-8EFD-465F-BE30-2B2E73D15184}" name="PivotTable4" cacheId="19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24" firstHeaderRow="1" firstDataRow="1" firstDataCol="1"/>
  <pivotFields count="11">
    <pivotField numFmtId="15" showAll="0">
      <items count="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7"/>
        <item x="16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1"/>
        <item x="30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5"/>
        <item x="44"/>
        <item x="46"/>
        <item x="47"/>
        <item x="48"/>
        <item x="49"/>
        <item x="50"/>
        <item x="52"/>
        <item x="53"/>
        <item x="54"/>
        <item x="51"/>
        <item x="55"/>
        <item x="56"/>
        <item t="default"/>
      </items>
    </pivotField>
    <pivotField showAll="0"/>
    <pivotField showAll="0"/>
    <pivotField showAll="0"/>
    <pivotField axis="axisRow" showAll="0">
      <items count="23">
        <item x="9"/>
        <item x="7"/>
        <item x="0"/>
        <item x="17"/>
        <item x="12"/>
        <item x="13"/>
        <item x="10"/>
        <item x="16"/>
        <item x="14"/>
        <item x="15"/>
        <item x="5"/>
        <item x="3"/>
        <item x="11"/>
        <item x="8"/>
        <item x="2"/>
        <item x="18"/>
        <item m="1" x="21"/>
        <item m="1" x="20"/>
        <item x="19"/>
        <item x="4"/>
        <item x="1"/>
        <item x="6"/>
        <item t="default"/>
      </items>
    </pivotField>
    <pivotField showAll="0"/>
    <pivotField dataField="1" showAll="0"/>
    <pivotField numFmtId="164"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7">
        <item x="1"/>
        <item x="2"/>
        <item x="3"/>
        <item x="4"/>
        <item x="0"/>
        <item x="5"/>
        <item t="default"/>
      </items>
    </pivotField>
    <pivotField showAll="0">
      <items count="5">
        <item x="1"/>
        <item x="2"/>
        <item x="0"/>
        <item x="3"/>
        <item t="default"/>
      </items>
    </pivotField>
  </pivotFields>
  <rowFields count="1">
    <field x="4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Sum of Credit" fld="6" baseField="0" baseItem="0" numFmtId="164"/>
  </dataFields>
  <formats count="1">
    <format dxfId="6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0302008-9DA6-4752-8318-F2BDF5443E3B}" name="PivotTable5" cacheId="19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C13" firstHeaderRow="0" firstDataRow="1" firstDataCol="1"/>
  <pivotFields count="11">
    <pivotField numFmtId="15" showAll="0">
      <items count="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7"/>
        <item x="16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1"/>
        <item x="30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5"/>
        <item x="44"/>
        <item x="46"/>
        <item x="47"/>
        <item x="48"/>
        <item x="49"/>
        <item x="50"/>
        <item x="52"/>
        <item x="53"/>
        <item x="54"/>
        <item x="51"/>
        <item x="55"/>
        <item x="56"/>
        <item t="default"/>
      </items>
    </pivotField>
    <pivotField showAll="0"/>
    <pivotField showAll="0"/>
    <pivotField axis="axisRow" showAll="0">
      <items count="11">
        <item x="1"/>
        <item x="7"/>
        <item m="1" x="9"/>
        <item x="8"/>
        <item x="0"/>
        <item x="4"/>
        <item x="6"/>
        <item x="3"/>
        <item x="2"/>
        <item x="5"/>
        <item t="default"/>
      </items>
    </pivotField>
    <pivotField showAll="0"/>
    <pivotField dataField="1" showAll="0"/>
    <pivotField dataField="1" showAll="0"/>
    <pivotField numFmtId="164"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7">
        <item x="1"/>
        <item x="2"/>
        <item x="3"/>
        <item x="4"/>
        <item x="0"/>
        <item x="5"/>
        <item t="default"/>
      </items>
    </pivotField>
    <pivotField showAll="0">
      <items count="5">
        <item x="1"/>
        <item x="2"/>
        <item x="0"/>
        <item x="3"/>
        <item t="default"/>
      </items>
    </pivotField>
  </pivotFields>
  <rowFields count="1">
    <field x="3"/>
  </rowFields>
  <rowItems count="10">
    <i>
      <x/>
    </i>
    <i>
      <x v="1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Debit" fld="5" baseField="0" baseItem="0"/>
    <dataField name="Sum of Credit" fld="6" baseField="0" baseItem="0"/>
  </dataFields>
  <formats count="3">
    <format dxfId="5">
      <pivotArea outline="0" collapsedLevelsAreSubtotals="1" fieldPosition="0"/>
    </format>
    <format dxfId="4">
      <pivotArea outline="0" collapsedLevelsAreSubtotals="1" fieldPosition="0"/>
    </format>
    <format dxfId="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03C2BF1-6327-4A26-A091-06494B69C0A2}" name="PivotTable7" cacheId="19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C28" firstHeaderRow="0" firstDataRow="1" firstDataCol="1"/>
  <pivotFields count="11">
    <pivotField axis="axisRow" numFmtId="165" showAll="0">
      <items count="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7"/>
        <item x="16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1"/>
        <item x="30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5"/>
        <item x="44"/>
        <item x="46"/>
        <item x="47"/>
        <item x="48"/>
        <item x="49"/>
        <item x="50"/>
        <item x="52"/>
        <item x="53"/>
        <item x="54"/>
        <item x="51"/>
        <item x="55"/>
        <item x="56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numFmtId="164" showAll="0"/>
    <pivotField axis="axisRow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axis="axisRow" showAll="0">
      <items count="7">
        <item x="1"/>
        <item x="2"/>
        <item x="3"/>
        <item x="4"/>
        <item x="0"/>
        <item x="5"/>
        <item t="default"/>
      </items>
    </pivotField>
    <pivotField axis="axisRow" showAll="0">
      <items count="5">
        <item x="1"/>
        <item x="2"/>
        <item x="0"/>
        <item x="3"/>
        <item t="default"/>
      </items>
    </pivotField>
  </pivotFields>
  <rowFields count="4">
    <field x="10"/>
    <field x="9"/>
    <field x="8"/>
    <field x="0"/>
  </rowFields>
  <rowItems count="25">
    <i>
      <x/>
    </i>
    <i r="1">
      <x v="1"/>
    </i>
    <i r="2">
      <x v="5"/>
    </i>
    <i r="2">
      <x v="6"/>
    </i>
    <i r="1">
      <x v="2"/>
    </i>
    <i r="2">
      <x v="8"/>
    </i>
    <i r="2">
      <x v="9"/>
    </i>
    <i r="1">
      <x v="3"/>
    </i>
    <i r="2">
      <x v="10"/>
    </i>
    <i r="2">
      <x v="11"/>
    </i>
    <i r="2">
      <x v="12"/>
    </i>
    <i>
      <x v="1"/>
    </i>
    <i r="1">
      <x/>
    </i>
    <i r="2">
      <x v="1"/>
    </i>
    <i r="2">
      <x v="2"/>
    </i>
    <i r="2">
      <x v="3"/>
    </i>
    <i r="1">
      <x v="1"/>
    </i>
    <i r="2">
      <x v="4"/>
    </i>
    <i r="2">
      <x v="5"/>
    </i>
    <i r="2">
      <x v="6"/>
    </i>
    <i r="1">
      <x v="2"/>
    </i>
    <i r="2">
      <x v="7"/>
    </i>
    <i r="2">
      <x v="8"/>
    </i>
    <i r="2">
      <x v="9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Credit" fld="6" baseField="0" baseItem="0"/>
    <dataField name="Sum of Debit" fld="5" baseField="0" baseItem="0"/>
  </dataFields>
  <formats count="3">
    <format dxfId="2">
      <pivotArea outline="0" collapsedLevelsAreSubtotals="1" fieldPosition="0"/>
    </format>
    <format dxfId="1">
      <pivotArea outline="0" collapsedLevelsAreSubtotals="1" fieldPosition="0"/>
    </format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63263-99FD-46C2-B520-636F0D6C2643}">
  <dimension ref="A1:AD136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3.8"/>
  <cols>
    <col min="1" max="1" width="17.88671875" style="8" customWidth="1"/>
    <col min="2" max="2" width="40" style="8" bestFit="1" customWidth="1"/>
    <col min="3" max="3" width="26.21875" style="8" bestFit="1" customWidth="1"/>
    <col min="4" max="4" width="26.33203125" style="8" customWidth="1"/>
    <col min="5" max="5" width="34.77734375" style="8" customWidth="1"/>
    <col min="6" max="6" width="12.109375" style="9" customWidth="1"/>
    <col min="7" max="8" width="13.109375" style="9" customWidth="1"/>
    <col min="9" max="29" width="12" style="9" customWidth="1"/>
    <col min="30" max="30" width="10.109375" style="8" bestFit="1" customWidth="1"/>
    <col min="31" max="16384" width="8.88671875" style="8"/>
  </cols>
  <sheetData>
    <row r="1" spans="1:29" ht="27.6">
      <c r="A1" s="43" t="s">
        <v>0</v>
      </c>
      <c r="B1" s="43" t="s">
        <v>1</v>
      </c>
      <c r="C1" s="43" t="s">
        <v>44</v>
      </c>
      <c r="D1" s="43" t="s">
        <v>30</v>
      </c>
      <c r="E1" s="44" t="s">
        <v>32</v>
      </c>
      <c r="F1" s="43" t="s">
        <v>2</v>
      </c>
      <c r="G1" s="43" t="s">
        <v>3</v>
      </c>
      <c r="H1" s="43" t="s">
        <v>124</v>
      </c>
      <c r="I1" s="45" t="s">
        <v>29</v>
      </c>
      <c r="J1" s="45" t="s">
        <v>7</v>
      </c>
      <c r="K1" s="45" t="s">
        <v>8</v>
      </c>
      <c r="L1" s="45" t="s">
        <v>28</v>
      </c>
      <c r="M1" s="45" t="s">
        <v>9</v>
      </c>
      <c r="N1" s="45" t="s">
        <v>17</v>
      </c>
      <c r="O1" s="45" t="s">
        <v>26</v>
      </c>
      <c r="P1" s="45" t="s">
        <v>27</v>
      </c>
      <c r="Q1" s="45" t="s">
        <v>18</v>
      </c>
      <c r="R1" s="45" t="s">
        <v>19</v>
      </c>
      <c r="S1" s="45" t="s">
        <v>36</v>
      </c>
      <c r="T1" s="45" t="s">
        <v>20</v>
      </c>
      <c r="U1" s="45" t="s">
        <v>21</v>
      </c>
      <c r="V1" s="45" t="s">
        <v>22</v>
      </c>
      <c r="W1" s="45" t="s">
        <v>23</v>
      </c>
      <c r="X1" s="45" t="s">
        <v>24</v>
      </c>
      <c r="Y1" s="45" t="s">
        <v>25</v>
      </c>
      <c r="Z1" s="45" t="s">
        <v>128</v>
      </c>
      <c r="AA1" s="45" t="s">
        <v>41</v>
      </c>
      <c r="AB1" s="45" t="s">
        <v>168</v>
      </c>
      <c r="AC1" s="45" t="s">
        <v>132</v>
      </c>
    </row>
    <row r="2" spans="1:29">
      <c r="A2" s="46">
        <v>45413</v>
      </c>
      <c r="B2" s="10" t="s">
        <v>4</v>
      </c>
      <c r="C2" s="10"/>
      <c r="D2" s="10" t="s">
        <v>5</v>
      </c>
      <c r="E2" s="19" t="str" cm="1">
        <f t="array" ref="E2">_xlfn.LET(_xlpm.arr, $I2:$AC2,_xlpm.hdrs, $A$1:$AD$1,_xlpm.col_offset,COLUMN($I2)-1,_xlpm.idx,MATCH(TRUE,ISNUMBER(_xlpm.arr),0),IF(ISNUMBER(_xlpm.idx),INDEX(_xlpm.hdrs,_xlpm.idx+_xlpm.col_offset),""))</f>
        <v>CEDAR ADMIN</v>
      </c>
      <c r="F2" s="11">
        <v>36</v>
      </c>
      <c r="G2" s="11"/>
      <c r="H2" s="11">
        <v>-36</v>
      </c>
      <c r="I2" s="12">
        <v>-36</v>
      </c>
      <c r="J2" s="12"/>
      <c r="K2" s="12"/>
      <c r="L2" s="12"/>
      <c r="M2" s="12"/>
      <c r="N2" s="12"/>
      <c r="O2" s="12"/>
      <c r="P2" s="12"/>
      <c r="Q2" s="12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47"/>
    </row>
    <row r="3" spans="1:29">
      <c r="A3" s="46">
        <v>45420</v>
      </c>
      <c r="B3" s="10" t="s">
        <v>5</v>
      </c>
      <c r="C3" s="10"/>
      <c r="D3" s="10" t="s">
        <v>5</v>
      </c>
      <c r="E3" s="19" t="str" cm="1">
        <f t="array" ref="E3">_xlfn.LET(_xlpm.arr, $I3:$AC3,_xlpm.hdrs, $A$1:$AD$1,_xlpm.col_offset,COLUMN($I3)-1,_xlpm.idx,MATCH(TRUE,ISNUMBER(_xlpm.arr),0),IF(ISNUMBER(_xlpm.idx),INDEX(_xlpm.hdrs,_xlpm.idx+_xlpm.col_offset),""))</f>
        <v>CEDAR ADMIN</v>
      </c>
      <c r="F3" s="11"/>
      <c r="G3" s="11">
        <v>500</v>
      </c>
      <c r="H3" s="11">
        <f>(H2-F3)+G3</f>
        <v>464</v>
      </c>
      <c r="I3" s="12">
        <v>464</v>
      </c>
      <c r="J3" s="12"/>
      <c r="K3" s="12"/>
      <c r="L3" s="12"/>
      <c r="M3" s="12"/>
      <c r="N3" s="12"/>
      <c r="O3" s="12"/>
      <c r="P3" s="12"/>
      <c r="Q3" s="12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47"/>
    </row>
    <row r="4" spans="1:29">
      <c r="A4" s="46">
        <v>45421</v>
      </c>
      <c r="B4" s="10" t="s">
        <v>102</v>
      </c>
      <c r="C4" s="10"/>
      <c r="D4" s="10" t="s">
        <v>5</v>
      </c>
      <c r="E4" s="19" t="str" cm="1">
        <f t="array" ref="E4">_xlfn.LET(_xlpm.arr, $I4:$AC4,_xlpm.hdrs, $A$1:$AD$1,_xlpm.col_offset,COLUMN($I4)-1,_xlpm.idx,MATCH(TRUE,ISNUMBER(_xlpm.arr),0),IF(ISNUMBER(_xlpm.idx),INDEX(_xlpm.hdrs,_xlpm.idx+_xlpm.col_offset),""))</f>
        <v>CEDAR ADMIN</v>
      </c>
      <c r="F4" s="11">
        <v>33.6</v>
      </c>
      <c r="G4" s="11"/>
      <c r="H4" s="11">
        <f t="shared" ref="H4:H67" si="0">(H3-F4)+G4</f>
        <v>430.4</v>
      </c>
      <c r="I4" s="12">
        <f t="shared" ref="I4:I9" si="1">I3-F4</f>
        <v>430.4</v>
      </c>
      <c r="J4" s="12"/>
      <c r="K4" s="12"/>
      <c r="L4" s="12"/>
      <c r="M4" s="12"/>
      <c r="N4" s="12"/>
      <c r="O4" s="12"/>
      <c r="P4" s="12"/>
      <c r="Q4" s="12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47"/>
    </row>
    <row r="5" spans="1:29">
      <c r="A5" s="46">
        <v>45421</v>
      </c>
      <c r="B5" s="10" t="s">
        <v>50</v>
      </c>
      <c r="C5" s="10"/>
      <c r="D5" s="10" t="s">
        <v>5</v>
      </c>
      <c r="E5" s="19" t="str" cm="1">
        <f t="array" ref="E5">_xlfn.LET(_xlpm.arr, $I5:$AC5,_xlpm.hdrs, $A$1:$AD$1,_xlpm.col_offset,COLUMN($I5)-1,_xlpm.idx,MATCH(TRUE,ISNUMBER(_xlpm.arr),0),IF(ISNUMBER(_xlpm.idx),INDEX(_xlpm.hdrs,_xlpm.idx+_xlpm.col_offset),""))</f>
        <v>CEDAR ADMIN</v>
      </c>
      <c r="F5" s="11">
        <v>26.7</v>
      </c>
      <c r="G5" s="11"/>
      <c r="H5" s="11">
        <f t="shared" si="0"/>
        <v>403.7</v>
      </c>
      <c r="I5" s="12">
        <f t="shared" si="1"/>
        <v>403.7</v>
      </c>
      <c r="J5" s="12"/>
      <c r="K5" s="12"/>
      <c r="L5" s="12"/>
      <c r="M5" s="12"/>
      <c r="N5" s="12"/>
      <c r="O5" s="12"/>
      <c r="P5" s="12"/>
      <c r="Q5" s="12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47"/>
    </row>
    <row r="6" spans="1:29">
      <c r="A6" s="46">
        <v>45425</v>
      </c>
      <c r="B6" s="10" t="s">
        <v>50</v>
      </c>
      <c r="C6" s="10"/>
      <c r="D6" s="10" t="s">
        <v>5</v>
      </c>
      <c r="E6" s="19" t="str" cm="1">
        <f t="array" ref="E6">_xlfn.LET(_xlpm.arr, $I6:$AC6,_xlpm.hdrs, $A$1:$AD$1,_xlpm.col_offset,COLUMN($I6)-1,_xlpm.idx,MATCH(TRUE,ISNUMBER(_xlpm.arr),0),IF(ISNUMBER(_xlpm.idx),INDEX(_xlpm.hdrs,_xlpm.idx+_xlpm.col_offset),""))</f>
        <v>CEDAR ADMIN</v>
      </c>
      <c r="F6" s="11">
        <v>56.11</v>
      </c>
      <c r="G6" s="11"/>
      <c r="H6" s="11">
        <f t="shared" si="0"/>
        <v>347.59</v>
      </c>
      <c r="I6" s="12">
        <f t="shared" si="1"/>
        <v>347.59</v>
      </c>
      <c r="J6" s="12"/>
      <c r="K6" s="12"/>
      <c r="L6" s="12"/>
      <c r="M6" s="12"/>
      <c r="N6" s="12"/>
      <c r="O6" s="12"/>
      <c r="P6" s="12"/>
      <c r="Q6" s="12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47"/>
    </row>
    <row r="7" spans="1:29">
      <c r="A7" s="48">
        <v>45460</v>
      </c>
      <c r="B7" s="20" t="s">
        <v>50</v>
      </c>
      <c r="C7" s="20"/>
      <c r="D7" s="20" t="s">
        <v>5</v>
      </c>
      <c r="E7" s="21" t="str" cm="1">
        <f t="array" ref="E7">_xlfn.LET(_xlpm.arr, $I7:$AC7,_xlpm.hdrs, $A$1:$AD$1,_xlpm.col_offset,COLUMN($I7)-1,_xlpm.idx,MATCH(TRUE,ISNUMBER(_xlpm.arr),0),IF(ISNUMBER(_xlpm.idx),INDEX(_xlpm.hdrs,_xlpm.idx+_xlpm.col_offset),""))</f>
        <v>CEDAR ADMIN</v>
      </c>
      <c r="F7" s="22">
        <v>18.7</v>
      </c>
      <c r="G7" s="22"/>
      <c r="H7" s="11">
        <f t="shared" si="0"/>
        <v>328.89</v>
      </c>
      <c r="I7" s="12">
        <f t="shared" si="1"/>
        <v>328.89</v>
      </c>
      <c r="J7" s="12"/>
      <c r="K7" s="12"/>
      <c r="L7" s="12"/>
      <c r="M7" s="12"/>
      <c r="N7" s="12"/>
      <c r="O7" s="12"/>
      <c r="P7" s="12"/>
      <c r="Q7" s="12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47"/>
    </row>
    <row r="8" spans="1:29">
      <c r="A8" s="48">
        <v>45511</v>
      </c>
      <c r="B8" s="20" t="s">
        <v>50</v>
      </c>
      <c r="C8" s="20"/>
      <c r="D8" s="20" t="s">
        <v>5</v>
      </c>
      <c r="E8" s="21" t="str" cm="1">
        <f t="array" ref="E8">_xlfn.LET(_xlpm.arr, $I8:$AC8,_xlpm.hdrs, $A$1:$AD$1,_xlpm.col_offset,COLUMN($I8)-1,_xlpm.idx,MATCH(TRUE,ISNUMBER(_xlpm.arr),0),IF(ISNUMBER(_xlpm.idx),INDEX(_xlpm.hdrs,_xlpm.idx+_xlpm.col_offset),""))</f>
        <v>CEDAR ADMIN</v>
      </c>
      <c r="F8" s="22">
        <v>14.03</v>
      </c>
      <c r="G8" s="22"/>
      <c r="H8" s="11">
        <f t="shared" si="0"/>
        <v>314.86</v>
      </c>
      <c r="I8" s="12">
        <f t="shared" si="1"/>
        <v>314.86</v>
      </c>
      <c r="J8" s="12"/>
      <c r="K8" s="12"/>
      <c r="L8" s="12"/>
      <c r="M8" s="12"/>
      <c r="N8" s="12"/>
      <c r="O8" s="12"/>
      <c r="P8" s="12"/>
      <c r="Q8" s="12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47"/>
    </row>
    <row r="9" spans="1:29">
      <c r="A9" s="48">
        <v>45552</v>
      </c>
      <c r="B9" s="20" t="s">
        <v>50</v>
      </c>
      <c r="C9" s="20"/>
      <c r="D9" s="20" t="s">
        <v>5</v>
      </c>
      <c r="E9" s="21" t="str" cm="1">
        <f t="array" ref="E9">_xlfn.LET(_xlpm.arr, $I9:$AC9,_xlpm.hdrs, $A$1:$AD$1,_xlpm.col_offset,COLUMN($I9)-1,_xlpm.idx,MATCH(TRUE,ISNUMBER(_xlpm.arr),0),IF(ISNUMBER(_xlpm.idx),INDEX(_xlpm.hdrs,_xlpm.idx+_xlpm.col_offset),""))</f>
        <v>CEDAR ADMIN</v>
      </c>
      <c r="F9" s="22">
        <v>14.03</v>
      </c>
      <c r="G9" s="22"/>
      <c r="H9" s="11">
        <f t="shared" si="0"/>
        <v>300.83000000000004</v>
      </c>
      <c r="I9" s="12">
        <f t="shared" si="1"/>
        <v>300.83000000000004</v>
      </c>
      <c r="J9" s="12"/>
      <c r="K9" s="12"/>
      <c r="L9" s="12"/>
      <c r="M9" s="12"/>
      <c r="N9" s="12"/>
      <c r="O9" s="12"/>
      <c r="P9" s="12"/>
      <c r="Q9" s="12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47"/>
    </row>
    <row r="10" spans="1:29">
      <c r="A10" s="48">
        <v>45589</v>
      </c>
      <c r="B10" s="20" t="s">
        <v>120</v>
      </c>
      <c r="C10" s="20"/>
      <c r="D10" s="20" t="s">
        <v>35</v>
      </c>
      <c r="E10" s="21" t="s">
        <v>120</v>
      </c>
      <c r="F10" s="22"/>
      <c r="G10" s="22">
        <v>8733</v>
      </c>
      <c r="H10" s="11">
        <f t="shared" si="0"/>
        <v>9033.83</v>
      </c>
      <c r="I10" s="14"/>
      <c r="J10" s="14">
        <v>3025.11</v>
      </c>
      <c r="K10" s="14">
        <v>5230.49</v>
      </c>
      <c r="L10" s="14">
        <v>477.4</v>
      </c>
      <c r="M10" s="16"/>
      <c r="N10" s="14"/>
      <c r="O10" s="14"/>
      <c r="P10" s="14"/>
      <c r="Q10" s="14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47"/>
    </row>
    <row r="11" spans="1:29">
      <c r="A11" s="48">
        <v>45593</v>
      </c>
      <c r="B11" s="20" t="s">
        <v>6</v>
      </c>
      <c r="C11" s="20"/>
      <c r="D11" s="20" t="s">
        <v>43</v>
      </c>
      <c r="E11" s="21" t="str" cm="1">
        <f t="array" ref="E11">_xlfn.LET(_xlpm.arr, $I11:$AC11,_xlpm.hdrs, $A$1:$AD$1,_xlpm.col_offset,COLUMN($I11)-1,_xlpm.idx,MATCH(TRUE,ISNUMBER(_xlpm.arr),0),IF(ISNUMBER(_xlpm.idx),INDEX(_xlpm.hdrs,_xlpm.idx+_xlpm.col_offset),""))</f>
        <v>Visit Travel Expenses</v>
      </c>
      <c r="F11" s="22"/>
      <c r="G11" s="22">
        <v>36.9</v>
      </c>
      <c r="H11" s="11">
        <f t="shared" si="0"/>
        <v>9070.73</v>
      </c>
      <c r="I11" s="14"/>
      <c r="J11" s="14"/>
      <c r="K11" s="14"/>
      <c r="L11" s="14"/>
      <c r="M11" s="14"/>
      <c r="N11" s="14"/>
      <c r="O11" s="14"/>
      <c r="P11" s="14"/>
      <c r="Q11" s="14"/>
      <c r="R11" s="17"/>
      <c r="S11" s="17"/>
      <c r="T11" s="17"/>
      <c r="U11" s="17"/>
      <c r="V11" s="17"/>
      <c r="W11" s="17"/>
      <c r="X11" s="17"/>
      <c r="Y11" s="17"/>
      <c r="Z11" s="17">
        <v>36.9</v>
      </c>
      <c r="AA11" s="17"/>
      <c r="AB11" s="17"/>
      <c r="AC11" s="47"/>
    </row>
    <row r="12" spans="1:29">
      <c r="A12" s="48">
        <v>45593</v>
      </c>
      <c r="B12" s="20" t="s">
        <v>6</v>
      </c>
      <c r="C12" s="20"/>
      <c r="D12" s="20" t="s">
        <v>43</v>
      </c>
      <c r="E12" s="21" t="str" cm="1">
        <f t="array" ref="E12">_xlfn.LET(_xlpm.arr, $I12:$AC12,_xlpm.hdrs, $A$1:$AD$1,_xlpm.col_offset,COLUMN($I12)-1,_xlpm.idx,MATCH(TRUE,ISNUMBER(_xlpm.arr),0),IF(ISNUMBER(_xlpm.idx),INDEX(_xlpm.hdrs,_xlpm.idx+_xlpm.col_offset),""))</f>
        <v>Visit Travel Expenses</v>
      </c>
      <c r="F12" s="22"/>
      <c r="G12" s="22">
        <v>27.45</v>
      </c>
      <c r="H12" s="11">
        <f t="shared" si="0"/>
        <v>9098.18</v>
      </c>
      <c r="I12" s="14"/>
      <c r="J12" s="14"/>
      <c r="K12" s="14"/>
      <c r="L12" s="14"/>
      <c r="M12" s="14"/>
      <c r="N12" s="14"/>
      <c r="O12" s="14"/>
      <c r="P12" s="14"/>
      <c r="Q12" s="14"/>
      <c r="R12" s="17"/>
      <c r="S12" s="17"/>
      <c r="T12" s="17"/>
      <c r="U12" s="17"/>
      <c r="V12" s="17"/>
      <c r="W12" s="17"/>
      <c r="X12" s="17"/>
      <c r="Y12" s="17"/>
      <c r="Z12" s="17">
        <f>Z11+G12</f>
        <v>64.349999999999994</v>
      </c>
      <c r="AA12" s="17"/>
      <c r="AB12" s="17"/>
      <c r="AC12" s="47"/>
    </row>
    <row r="13" spans="1:29">
      <c r="A13" s="48">
        <v>45593</v>
      </c>
      <c r="B13" s="20" t="s">
        <v>6</v>
      </c>
      <c r="C13" s="20"/>
      <c r="D13" s="20" t="s">
        <v>43</v>
      </c>
      <c r="E13" s="21" t="str" cm="1">
        <f t="array" ref="E13">_xlfn.LET(_xlpm.arr, $I13:$AC13,_xlpm.hdrs, $A$1:$AD$1,_xlpm.col_offset,COLUMN($I13)-1,_xlpm.idx,MATCH(TRUE,ISNUMBER(_xlpm.arr),0),IF(ISNUMBER(_xlpm.idx),INDEX(_xlpm.hdrs,_xlpm.idx+_xlpm.col_offset),""))</f>
        <v>Visit Travel Expenses</v>
      </c>
      <c r="F13" s="22"/>
      <c r="G13" s="22">
        <v>54.45</v>
      </c>
      <c r="H13" s="11">
        <f t="shared" si="0"/>
        <v>9152.630000000001</v>
      </c>
      <c r="I13" s="14"/>
      <c r="J13" s="14"/>
      <c r="K13" s="14"/>
      <c r="L13" s="14"/>
      <c r="M13" s="14"/>
      <c r="N13" s="14"/>
      <c r="O13" s="14"/>
      <c r="P13" s="14"/>
      <c r="Q13" s="14"/>
      <c r="R13" s="17"/>
      <c r="S13" s="17"/>
      <c r="T13" s="17"/>
      <c r="U13" s="17"/>
      <c r="V13" s="17"/>
      <c r="W13" s="17"/>
      <c r="X13" s="17"/>
      <c r="Y13" s="17"/>
      <c r="Z13" s="17">
        <f>Z12+G13</f>
        <v>118.8</v>
      </c>
      <c r="AA13" s="17"/>
      <c r="AB13" s="17"/>
      <c r="AC13" s="47"/>
    </row>
    <row r="14" spans="1:29">
      <c r="A14" s="48">
        <v>45595</v>
      </c>
      <c r="B14" s="20" t="s">
        <v>6</v>
      </c>
      <c r="C14" s="20"/>
      <c r="D14" s="20" t="s">
        <v>43</v>
      </c>
      <c r="E14" s="21" t="str" cm="1">
        <f t="array" ref="E14">_xlfn.LET(_xlpm.arr, $I14:$AC14,_xlpm.hdrs, $A$1:$AD$1,_xlpm.col_offset,COLUMN($I14)-1,_xlpm.idx,MATCH(TRUE,ISNUMBER(_xlpm.arr),0),IF(ISNUMBER(_xlpm.idx),INDEX(_xlpm.hdrs,_xlpm.idx+_xlpm.col_offset),""))</f>
        <v>Visit Travel Expenses</v>
      </c>
      <c r="F14" s="23"/>
      <c r="G14" s="23">
        <v>2.7</v>
      </c>
      <c r="H14" s="11">
        <f t="shared" si="0"/>
        <v>9155.3300000000017</v>
      </c>
      <c r="I14" s="15"/>
      <c r="J14" s="15"/>
      <c r="K14" s="15"/>
      <c r="L14" s="15"/>
      <c r="M14" s="15"/>
      <c r="N14" s="15"/>
      <c r="O14" s="15"/>
      <c r="P14" s="15"/>
      <c r="Q14" s="15"/>
      <c r="R14" s="17"/>
      <c r="S14" s="17"/>
      <c r="T14" s="17"/>
      <c r="U14" s="17"/>
      <c r="V14" s="17"/>
      <c r="W14" s="17"/>
      <c r="X14" s="17"/>
      <c r="Y14" s="17"/>
      <c r="Z14" s="17">
        <f>Z13+G14</f>
        <v>121.5</v>
      </c>
      <c r="AA14" s="17"/>
      <c r="AB14" s="17"/>
      <c r="AC14" s="47"/>
    </row>
    <row r="15" spans="1:29">
      <c r="A15" s="48">
        <v>45596</v>
      </c>
      <c r="B15" s="24" t="s">
        <v>104</v>
      </c>
      <c r="C15" s="24"/>
      <c r="D15" s="24" t="s">
        <v>37</v>
      </c>
      <c r="E15" s="21" t="str" cm="1">
        <f t="array" ref="E15">_xlfn.LET(_xlpm.arr, $I15:$AC15,_xlpm.hdrs, $A$1:$AD$1,_xlpm.col_offset,COLUMN($I15)-1,_xlpm.idx,MATCH(TRUE,ISNUMBER(_xlpm.arr),0),IF(ISNUMBER(_xlpm.idx),INDEX(_xlpm.hdrs,_xlpm.idx+_xlpm.col_offset),""))</f>
        <v>Parent &amp; Toddler</v>
      </c>
      <c r="F15" s="23"/>
      <c r="G15" s="23">
        <v>1000</v>
      </c>
      <c r="H15" s="11">
        <f t="shared" si="0"/>
        <v>10155.330000000002</v>
      </c>
      <c r="I15" s="15"/>
      <c r="J15" s="15"/>
      <c r="K15" s="15"/>
      <c r="L15" s="15"/>
      <c r="M15" s="15">
        <v>1000</v>
      </c>
      <c r="N15" s="14"/>
      <c r="O15" s="14"/>
      <c r="P15" s="14"/>
      <c r="Q15" s="15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47"/>
    </row>
    <row r="16" spans="1:29">
      <c r="A16" s="48">
        <v>45608</v>
      </c>
      <c r="B16" s="20" t="s">
        <v>50</v>
      </c>
      <c r="C16" s="20"/>
      <c r="D16" s="20" t="s">
        <v>5</v>
      </c>
      <c r="E16" s="21" t="str" cm="1">
        <f t="array" ref="E16">_xlfn.LET(_xlpm.arr, $I16:$AC16,_xlpm.hdrs, $A$1:$AD$1,_xlpm.col_offset,COLUMN($I16)-1,_xlpm.idx,MATCH(TRUE,ISNUMBER(_xlpm.arr),0),IF(ISNUMBER(_xlpm.idx),INDEX(_xlpm.hdrs,_xlpm.idx+_xlpm.col_offset),""))</f>
        <v>CEDAR ADMIN</v>
      </c>
      <c r="F16" s="22">
        <v>28.06</v>
      </c>
      <c r="G16" s="22"/>
      <c r="H16" s="11">
        <f t="shared" si="0"/>
        <v>10127.270000000002</v>
      </c>
      <c r="I16" s="12">
        <f>I9-F16</f>
        <v>272.77000000000004</v>
      </c>
      <c r="J16" s="12"/>
      <c r="K16" s="12"/>
      <c r="L16" s="12"/>
      <c r="M16" s="12"/>
      <c r="N16" s="12"/>
      <c r="O16" s="12"/>
      <c r="P16" s="12"/>
      <c r="Q16" s="12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47"/>
    </row>
    <row r="17" spans="1:29">
      <c r="A17" s="48">
        <v>45608</v>
      </c>
      <c r="B17" s="20" t="s">
        <v>50</v>
      </c>
      <c r="C17" s="20"/>
      <c r="D17" s="20" t="s">
        <v>5</v>
      </c>
      <c r="E17" s="21" t="str" cm="1">
        <f t="array" ref="E17">_xlfn.LET(_xlpm.arr, $I17:$AC17,_xlpm.hdrs, $A$1:$AD$1,_xlpm.col_offset,COLUMN($I17)-1,_xlpm.idx,MATCH(TRUE,ISNUMBER(_xlpm.arr),0),IF(ISNUMBER(_xlpm.idx),INDEX(_xlpm.hdrs,_xlpm.idx+_xlpm.col_offset),""))</f>
        <v>CEDAR ADMIN</v>
      </c>
      <c r="F17" s="22">
        <v>42.08</v>
      </c>
      <c r="G17" s="22"/>
      <c r="H17" s="11">
        <f t="shared" si="0"/>
        <v>10085.190000000002</v>
      </c>
      <c r="I17" s="12">
        <f>I16-F17</f>
        <v>230.69000000000005</v>
      </c>
      <c r="J17" s="12"/>
      <c r="K17" s="12"/>
      <c r="L17" s="12"/>
      <c r="M17" s="12"/>
      <c r="N17" s="12"/>
      <c r="O17" s="12"/>
      <c r="P17" s="12"/>
      <c r="Q17" s="12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47"/>
    </row>
    <row r="18" spans="1:29">
      <c r="A18" s="48">
        <v>45629</v>
      </c>
      <c r="B18" s="20" t="s">
        <v>121</v>
      </c>
      <c r="C18" s="20"/>
      <c r="D18" s="20" t="s">
        <v>5</v>
      </c>
      <c r="E18" s="21" t="s">
        <v>121</v>
      </c>
      <c r="F18" s="22"/>
      <c r="G18" s="22">
        <v>1755.3</v>
      </c>
      <c r="H18" s="11">
        <f t="shared" si="0"/>
        <v>11840.490000000002</v>
      </c>
      <c r="I18" s="12"/>
      <c r="J18" s="12"/>
      <c r="K18" s="12"/>
      <c r="L18" s="12"/>
      <c r="M18" s="12"/>
      <c r="N18" s="12">
        <v>500</v>
      </c>
      <c r="O18" s="12">
        <v>416</v>
      </c>
      <c r="P18" s="12">
        <v>404.2</v>
      </c>
      <c r="Q18" s="12">
        <v>435.1</v>
      </c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47"/>
    </row>
    <row r="19" spans="1:29">
      <c r="A19" s="48">
        <v>45631</v>
      </c>
      <c r="B19" s="20" t="s">
        <v>10</v>
      </c>
      <c r="C19" s="20"/>
      <c r="D19" s="20" t="s">
        <v>5</v>
      </c>
      <c r="E19" s="21" t="str" cm="1">
        <f t="array" ref="E19">_xlfn.LET(_xlpm.arr, $I19:$AC19,_xlpm.hdrs, $A$1:$AD$1,_xlpm.col_offset,COLUMN($I19)-1,_xlpm.idx,MATCH(TRUE,ISNUMBER(_xlpm.arr),0),IF(ISNUMBER(_xlpm.idx),INDEX(_xlpm.hdrs,_xlpm.idx+_xlpm.col_offset),""))</f>
        <v>CEDAR ADMIN</v>
      </c>
      <c r="F19" s="22">
        <v>38.25</v>
      </c>
      <c r="G19" s="22"/>
      <c r="H19" s="11">
        <f t="shared" si="0"/>
        <v>11802.240000000002</v>
      </c>
      <c r="I19" s="12">
        <f>I17-F19</f>
        <v>192.44000000000005</v>
      </c>
      <c r="J19" s="12"/>
      <c r="K19" s="12"/>
      <c r="L19" s="12"/>
      <c r="M19" s="12"/>
      <c r="N19" s="12"/>
      <c r="O19" s="12"/>
      <c r="P19" s="12"/>
      <c r="Q19" s="12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47"/>
    </row>
    <row r="20" spans="1:29">
      <c r="A20" s="48">
        <v>45637</v>
      </c>
      <c r="B20" s="20" t="s">
        <v>11</v>
      </c>
      <c r="C20" s="20"/>
      <c r="D20" s="20" t="s">
        <v>38</v>
      </c>
      <c r="E20" s="21" t="str" cm="1">
        <f t="array" ref="E20">_xlfn.LET(_xlpm.arr, $I20:$AC20,_xlpm.hdrs, $A$1:$AD$1,_xlpm.col_offset,COLUMN($I20)-1,_xlpm.idx,MATCH(TRUE,ISNUMBER(_xlpm.arr),0),IF(ISNUMBER(_xlpm.idx),INDEX(_xlpm.hdrs,_xlpm.idx+_xlpm.col_offset),""))</f>
        <v>Misc (Grant)</v>
      </c>
      <c r="F20" s="22"/>
      <c r="G20" s="22">
        <v>4.1500000000000004</v>
      </c>
      <c r="H20" s="11">
        <f t="shared" si="0"/>
        <v>11806.390000000001</v>
      </c>
      <c r="I20" s="12"/>
      <c r="J20" s="12"/>
      <c r="K20" s="12"/>
      <c r="L20" s="12"/>
      <c r="M20" s="12"/>
      <c r="N20" s="12"/>
      <c r="O20" s="12"/>
      <c r="P20" s="12"/>
      <c r="Q20" s="12"/>
      <c r="R20" s="17"/>
      <c r="S20" s="17"/>
      <c r="T20" s="17"/>
      <c r="U20" s="17"/>
      <c r="V20" s="17"/>
      <c r="W20" s="17"/>
      <c r="X20" s="17">
        <v>4.1500000000000004</v>
      </c>
      <c r="Y20" s="17"/>
      <c r="Z20" s="17"/>
      <c r="AA20" s="17"/>
      <c r="AB20" s="17"/>
      <c r="AC20" s="47"/>
    </row>
    <row r="21" spans="1:29">
      <c r="A21" s="48">
        <v>45671</v>
      </c>
      <c r="B21" s="20" t="s">
        <v>50</v>
      </c>
      <c r="C21" s="20"/>
      <c r="D21" s="20" t="s">
        <v>5</v>
      </c>
      <c r="E21" s="21" t="str" cm="1">
        <f t="array" ref="E21">_xlfn.LET(_xlpm.arr, $I21:$AC21,_xlpm.hdrs, $A$1:$AD$1,_xlpm.col_offset,COLUMN($I21)-1,_xlpm.idx,MATCH(TRUE,ISNUMBER(_xlpm.arr),0),IF(ISNUMBER(_xlpm.idx),INDEX(_xlpm.hdrs,_xlpm.idx+_xlpm.col_offset),""))</f>
        <v>CEDAR ADMIN</v>
      </c>
      <c r="F21" s="23">
        <v>42.08</v>
      </c>
      <c r="G21" s="23"/>
      <c r="H21" s="11">
        <f t="shared" si="0"/>
        <v>11764.310000000001</v>
      </c>
      <c r="I21" s="12">
        <f>I19-F21</f>
        <v>150.36000000000007</v>
      </c>
      <c r="J21" s="12"/>
      <c r="K21" s="12"/>
      <c r="L21" s="12"/>
      <c r="M21" s="12"/>
      <c r="N21" s="12"/>
      <c r="O21" s="12"/>
      <c r="P21" s="12"/>
      <c r="Q21" s="12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47"/>
    </row>
    <row r="22" spans="1:29">
      <c r="A22" s="48">
        <v>45671</v>
      </c>
      <c r="B22" s="20" t="s">
        <v>50</v>
      </c>
      <c r="C22" s="20"/>
      <c r="D22" s="20" t="s">
        <v>5</v>
      </c>
      <c r="E22" s="21" t="str" cm="1">
        <f t="array" ref="E22">_xlfn.LET(_xlpm.arr, $I22:$AC22,_xlpm.hdrs, $A$1:$AD$1,_xlpm.col_offset,COLUMN($I22)-1,_xlpm.idx,MATCH(TRUE,ISNUMBER(_xlpm.arr),0),IF(ISNUMBER(_xlpm.idx),INDEX(_xlpm.hdrs,_xlpm.idx+_xlpm.col_offset),""))</f>
        <v>CEDAR ADMIN</v>
      </c>
      <c r="F22" s="23">
        <v>14.03</v>
      </c>
      <c r="G22" s="23"/>
      <c r="H22" s="11">
        <f t="shared" si="0"/>
        <v>11750.28</v>
      </c>
      <c r="I22" s="12">
        <f>I21-F22</f>
        <v>136.33000000000007</v>
      </c>
      <c r="J22" s="12"/>
      <c r="K22" s="12"/>
      <c r="L22" s="12"/>
      <c r="M22" s="12"/>
      <c r="N22" s="12"/>
      <c r="O22" s="12"/>
      <c r="P22" s="12"/>
      <c r="Q22" s="12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47"/>
    </row>
    <row r="23" spans="1:29">
      <c r="A23" s="48">
        <v>45691</v>
      </c>
      <c r="B23" s="20" t="s">
        <v>12</v>
      </c>
      <c r="C23" s="20"/>
      <c r="D23" s="20" t="s">
        <v>122</v>
      </c>
      <c r="E23" s="21" t="s">
        <v>122</v>
      </c>
      <c r="F23" s="22"/>
      <c r="G23" s="22">
        <v>17420</v>
      </c>
      <c r="H23" s="11">
        <f t="shared" si="0"/>
        <v>29170.28</v>
      </c>
      <c r="I23" s="12"/>
      <c r="J23" s="12"/>
      <c r="K23" s="12"/>
      <c r="L23" s="12"/>
      <c r="M23" s="12"/>
      <c r="N23" s="12"/>
      <c r="O23" s="12"/>
      <c r="P23" s="12"/>
      <c r="Q23" s="12"/>
      <c r="R23" s="17">
        <v>2520</v>
      </c>
      <c r="S23" s="17">
        <v>500</v>
      </c>
      <c r="T23" s="17">
        <v>1500</v>
      </c>
      <c r="U23" s="17">
        <v>250</v>
      </c>
      <c r="V23" s="17">
        <v>600</v>
      </c>
      <c r="W23" s="17">
        <v>12050</v>
      </c>
      <c r="X23" s="17"/>
      <c r="Y23" s="17"/>
      <c r="Z23" s="17"/>
      <c r="AA23" s="17"/>
      <c r="AB23" s="17"/>
      <c r="AC23" s="47"/>
    </row>
    <row r="24" spans="1:29">
      <c r="A24" s="48">
        <v>45690</v>
      </c>
      <c r="B24" s="20" t="s">
        <v>103</v>
      </c>
      <c r="C24" s="20"/>
      <c r="D24" s="20" t="s">
        <v>5</v>
      </c>
      <c r="E24" s="21" t="str" cm="1">
        <f t="array" ref="E24">_xlfn.LET(_xlpm.arr, $I24:$AC24,_xlpm.hdrs, $A$1:$AD$1,_xlpm.col_offset,COLUMN($I24)-1,_xlpm.idx,MATCH(TRUE,ISNUMBER(_xlpm.arr),0),IF(ISNUMBER(_xlpm.idx),INDEX(_xlpm.hdrs,_xlpm.idx+_xlpm.col_offset),""))</f>
        <v>Basket Making</v>
      </c>
      <c r="F24" s="22">
        <v>410</v>
      </c>
      <c r="G24" s="22"/>
      <c r="H24" s="11">
        <f t="shared" si="0"/>
        <v>28760.28</v>
      </c>
      <c r="I24" s="12"/>
      <c r="J24" s="12"/>
      <c r="K24" s="12"/>
      <c r="L24" s="12">
        <f>L10-F24</f>
        <v>67.399999999999977</v>
      </c>
      <c r="M24" s="12"/>
      <c r="N24" s="12"/>
      <c r="O24" s="12"/>
      <c r="P24" s="12"/>
      <c r="Q24" s="12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47"/>
    </row>
    <row r="25" spans="1:29">
      <c r="A25" s="48">
        <v>45690</v>
      </c>
      <c r="B25" s="20" t="s">
        <v>103</v>
      </c>
      <c r="C25" s="20"/>
      <c r="D25" s="20" t="s">
        <v>5</v>
      </c>
      <c r="E25" s="21" t="str" cm="1">
        <f t="array" ref="E25">_xlfn.LET(_xlpm.arr, $I25:$AC25,_xlpm.hdrs, $A$1:$AD$1,_xlpm.col_offset,COLUMN($I25)-1,_xlpm.idx,MATCH(TRUE,ISNUMBER(_xlpm.arr),0),IF(ISNUMBER(_xlpm.idx),INDEX(_xlpm.hdrs,_xlpm.idx+_xlpm.col_offset),""))</f>
        <v>Basket Making</v>
      </c>
      <c r="F25" s="22">
        <v>29.42</v>
      </c>
      <c r="G25" s="22"/>
      <c r="H25" s="11">
        <f t="shared" si="0"/>
        <v>28730.86</v>
      </c>
      <c r="I25" s="12"/>
      <c r="J25" s="12"/>
      <c r="K25" s="12"/>
      <c r="L25" s="12">
        <f>L24-F25</f>
        <v>37.979999999999976</v>
      </c>
      <c r="M25" s="12"/>
      <c r="N25" s="12"/>
      <c r="O25" s="12"/>
      <c r="P25" s="12"/>
      <c r="Q25" s="12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47"/>
    </row>
    <row r="26" spans="1:29">
      <c r="A26" s="48">
        <v>45701</v>
      </c>
      <c r="B26" s="20" t="s">
        <v>99</v>
      </c>
      <c r="C26" s="20" t="s">
        <v>101</v>
      </c>
      <c r="D26" s="20" t="s">
        <v>122</v>
      </c>
      <c r="E26" s="21" t="str" cm="1">
        <f t="array" ref="E26">_xlfn.LET(_xlpm.arr, $I26:$AC26,_xlpm.hdrs, $A$1:$AD$1,_xlpm.col_offset,COLUMN($I26)-1,_xlpm.idx,MATCH(TRUE,ISNUMBER(_xlpm.arr),0),IF(ISNUMBER(_xlpm.idx),INDEX(_xlpm.hdrs,_xlpm.idx+_xlpm.col_offset),""))</f>
        <v>Venue Hire</v>
      </c>
      <c r="F26" s="22">
        <v>51.43</v>
      </c>
      <c r="G26" s="22"/>
      <c r="H26" s="11">
        <f t="shared" si="0"/>
        <v>28679.43</v>
      </c>
      <c r="I26" s="12"/>
      <c r="J26" s="12"/>
      <c r="K26" s="12"/>
      <c r="L26" s="12"/>
      <c r="M26" s="12"/>
      <c r="N26" s="12"/>
      <c r="O26" s="12"/>
      <c r="P26" s="12"/>
      <c r="Q26" s="12"/>
      <c r="R26" s="17"/>
      <c r="S26" s="17"/>
      <c r="T26" s="17"/>
      <c r="U26" s="17"/>
      <c r="V26" s="17"/>
      <c r="W26" s="17">
        <f>W23-F26</f>
        <v>11998.57</v>
      </c>
      <c r="X26" s="17"/>
      <c r="Y26" s="17"/>
      <c r="Z26" s="17"/>
      <c r="AA26" s="17"/>
      <c r="AB26" s="17"/>
      <c r="AC26" s="47"/>
    </row>
    <row r="27" spans="1:29">
      <c r="A27" s="48">
        <v>45690</v>
      </c>
      <c r="B27" s="20" t="s">
        <v>99</v>
      </c>
      <c r="C27" s="20" t="s">
        <v>100</v>
      </c>
      <c r="D27" s="20" t="s">
        <v>122</v>
      </c>
      <c r="E27" s="21" t="str" cm="1">
        <f t="array" ref="E27">_xlfn.LET(_xlpm.arr, $I27:$AC27,_xlpm.hdrs, $A$1:$AD$1,_xlpm.col_offset,COLUMN($I27)-1,_xlpm.idx,MATCH(TRUE,ISNUMBER(_xlpm.arr),0),IF(ISNUMBER(_xlpm.idx),INDEX(_xlpm.hdrs,_xlpm.idx+_xlpm.col_offset),""))</f>
        <v>Venue Hire</v>
      </c>
      <c r="F27" s="22">
        <v>28.05</v>
      </c>
      <c r="G27" s="22"/>
      <c r="H27" s="11">
        <f t="shared" si="0"/>
        <v>28651.38</v>
      </c>
      <c r="I27" s="12"/>
      <c r="J27" s="12"/>
      <c r="K27" s="12"/>
      <c r="L27" s="12"/>
      <c r="M27" s="12"/>
      <c r="N27" s="12"/>
      <c r="O27" s="12"/>
      <c r="P27" s="12"/>
      <c r="Q27" s="12"/>
      <c r="R27" s="17"/>
      <c r="S27" s="17"/>
      <c r="T27" s="17"/>
      <c r="U27" s="17"/>
      <c r="V27" s="17"/>
      <c r="W27" s="17">
        <f>W26-F27</f>
        <v>11970.52</v>
      </c>
      <c r="X27" s="17"/>
      <c r="Y27" s="17"/>
      <c r="Z27" s="17"/>
      <c r="AA27" s="17"/>
      <c r="AB27" s="17"/>
      <c r="AC27" s="47"/>
    </row>
    <row r="28" spans="1:29">
      <c r="A28" s="48">
        <v>45706</v>
      </c>
      <c r="B28" s="20" t="s">
        <v>46</v>
      </c>
      <c r="C28" s="20" t="s">
        <v>98</v>
      </c>
      <c r="D28" s="24" t="s">
        <v>37</v>
      </c>
      <c r="E28" s="21" t="str" cm="1">
        <f t="array" ref="E28">_xlfn.LET(_xlpm.arr, $I28:$AC28,_xlpm.hdrs, $A$1:$AD$1,_xlpm.col_offset,COLUMN($I28)-1,_xlpm.idx,MATCH(TRUE,ISNUMBER(_xlpm.arr),0),IF(ISNUMBER(_xlpm.idx),INDEX(_xlpm.hdrs,_xlpm.idx+_xlpm.col_offset),""))</f>
        <v>Parent &amp; Toddler</v>
      </c>
      <c r="F28" s="22">
        <v>47</v>
      </c>
      <c r="G28" s="22"/>
      <c r="H28" s="11">
        <f t="shared" si="0"/>
        <v>28604.38</v>
      </c>
      <c r="I28" s="12"/>
      <c r="J28" s="12"/>
      <c r="K28" s="12"/>
      <c r="L28" s="12"/>
      <c r="M28" s="12">
        <f>M15-F28</f>
        <v>953</v>
      </c>
      <c r="N28" s="12"/>
      <c r="O28" s="12"/>
      <c r="P28" s="12"/>
      <c r="Q28" s="12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47"/>
    </row>
    <row r="29" spans="1:29">
      <c r="A29" s="48">
        <v>45706</v>
      </c>
      <c r="B29" s="20" t="s">
        <v>105</v>
      </c>
      <c r="C29" s="20"/>
      <c r="D29" s="20" t="s">
        <v>5</v>
      </c>
      <c r="E29" s="21" t="str" cm="1">
        <f t="array" ref="E29">_xlfn.LET(_xlpm.arr, $I29:$AC29,_xlpm.hdrs, $A$1:$AD$1,_xlpm.col_offset,COLUMN($I29)-1,_xlpm.idx,MATCH(TRUE,ISNUMBER(_xlpm.arr),0),IF(ISNUMBER(_xlpm.idx),INDEX(_xlpm.hdrs,_xlpm.idx+_xlpm.col_offset),""))</f>
        <v>Alterations</v>
      </c>
      <c r="F29" s="22">
        <v>28.95</v>
      </c>
      <c r="G29" s="23"/>
      <c r="H29" s="11">
        <f t="shared" si="0"/>
        <v>28575.43</v>
      </c>
      <c r="I29" s="12"/>
      <c r="J29" s="12"/>
      <c r="K29" s="12"/>
      <c r="L29" s="12"/>
      <c r="M29" s="12"/>
      <c r="N29" s="12"/>
      <c r="O29" s="12"/>
      <c r="P29" s="12">
        <f>P18-F29</f>
        <v>375.25</v>
      </c>
      <c r="Q29" s="12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47"/>
    </row>
    <row r="30" spans="1:29">
      <c r="A30" s="48">
        <v>45706</v>
      </c>
      <c r="B30" s="20" t="s">
        <v>105</v>
      </c>
      <c r="C30" s="20" t="s">
        <v>106</v>
      </c>
      <c r="D30" s="20" t="s">
        <v>5</v>
      </c>
      <c r="E30" s="21" t="str" cm="1">
        <f t="array" ref="E30">_xlfn.LET(_xlpm.arr, $I30:$AC30,_xlpm.hdrs, $A$1:$AD$1,_xlpm.col_offset,COLUMN($I30)-1,_xlpm.idx,MATCH(TRUE,ISNUMBER(_xlpm.arr),0),IF(ISNUMBER(_xlpm.idx),INDEX(_xlpm.hdrs,_xlpm.idx+_xlpm.col_offset),""))</f>
        <v>Alterations</v>
      </c>
      <c r="F30" s="22">
        <v>280.95999999999998</v>
      </c>
      <c r="G30" s="23"/>
      <c r="H30" s="11">
        <f t="shared" si="0"/>
        <v>28294.47</v>
      </c>
      <c r="I30" s="12"/>
      <c r="J30" s="12"/>
      <c r="K30" s="12"/>
      <c r="L30" s="12"/>
      <c r="M30" s="12"/>
      <c r="N30" s="12"/>
      <c r="O30" s="12"/>
      <c r="P30" s="12">
        <f>P29-F30</f>
        <v>94.29000000000002</v>
      </c>
      <c r="Q30" s="12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47"/>
    </row>
    <row r="31" spans="1:29">
      <c r="A31" s="48">
        <v>45712</v>
      </c>
      <c r="B31" s="20" t="s">
        <v>13</v>
      </c>
      <c r="C31" s="20"/>
      <c r="D31" s="20" t="s">
        <v>122</v>
      </c>
      <c r="E31" s="21" t="str" cm="1">
        <f t="array" ref="E31">_xlfn.LET(_xlpm.arr, $I31:$AC31,_xlpm.hdrs, $A$1:$AD$1,_xlpm.col_offset,COLUMN($I31)-1,_xlpm.idx,MATCH(TRUE,ISNUMBER(_xlpm.arr),0),IF(ISNUMBER(_xlpm.idx),INDEX(_xlpm.hdrs,_xlpm.idx+_xlpm.col_offset),""))</f>
        <v>Gardening</v>
      </c>
      <c r="F31" s="22">
        <v>191.96</v>
      </c>
      <c r="G31" s="22"/>
      <c r="H31" s="11">
        <f t="shared" si="0"/>
        <v>28102.510000000002</v>
      </c>
      <c r="I31" s="12"/>
      <c r="J31" s="12"/>
      <c r="K31" s="12"/>
      <c r="L31" s="12"/>
      <c r="M31" s="12"/>
      <c r="N31" s="12"/>
      <c r="O31" s="12"/>
      <c r="P31" s="12"/>
      <c r="Q31" s="12"/>
      <c r="R31" s="17"/>
      <c r="S31" s="17">
        <f>S23-F31</f>
        <v>308.03999999999996</v>
      </c>
      <c r="T31" s="17"/>
      <c r="U31" s="17"/>
      <c r="V31" s="17"/>
      <c r="W31" s="17"/>
      <c r="X31" s="17"/>
      <c r="Y31" s="17"/>
      <c r="Z31" s="17"/>
      <c r="AA31" s="17"/>
      <c r="AB31" s="17"/>
      <c r="AC31" s="47"/>
    </row>
    <row r="32" spans="1:29">
      <c r="A32" s="48">
        <v>45712</v>
      </c>
      <c r="B32" s="20" t="s">
        <v>102</v>
      </c>
      <c r="C32" s="20"/>
      <c r="D32" s="20" t="s">
        <v>5</v>
      </c>
      <c r="E32" s="21" t="str" cm="1">
        <f t="array" ref="E32">_xlfn.LET(_xlpm.arr, $I32:$AC32,_xlpm.hdrs, $A$1:$AD$1,_xlpm.col_offset,COLUMN($I32)-1,_xlpm.idx,MATCH(TRUE,ISNUMBER(_xlpm.arr),0),IF(ISNUMBER(_xlpm.idx),INDEX(_xlpm.hdrs,_xlpm.idx+_xlpm.col_offset),""))</f>
        <v>CEDAR ADMIN</v>
      </c>
      <c r="F32" s="22">
        <v>36.4</v>
      </c>
      <c r="G32" s="22"/>
      <c r="H32" s="11">
        <f t="shared" si="0"/>
        <v>28066.11</v>
      </c>
      <c r="I32" s="12">
        <f>I22-F32</f>
        <v>99.930000000000064</v>
      </c>
      <c r="J32" s="12"/>
      <c r="K32" s="12"/>
      <c r="L32" s="12"/>
      <c r="M32" s="12"/>
      <c r="N32" s="12"/>
      <c r="O32" s="12"/>
      <c r="P32" s="12"/>
      <c r="Q32" s="12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47"/>
    </row>
    <row r="33" spans="1:29">
      <c r="A33" s="48">
        <v>45730</v>
      </c>
      <c r="B33" s="20" t="s">
        <v>99</v>
      </c>
      <c r="C33" s="20" t="s">
        <v>100</v>
      </c>
      <c r="D33" s="20" t="s">
        <v>122</v>
      </c>
      <c r="E33" s="21" t="str" cm="1">
        <f t="array" ref="E33">_xlfn.LET(_xlpm.arr, $I33:$AC33,_xlpm.hdrs, $A$1:$AD$1,_xlpm.col_offset,COLUMN($I33)-1,_xlpm.idx,MATCH(TRUE,ISNUMBER(_xlpm.arr),0),IF(ISNUMBER(_xlpm.idx),INDEX(_xlpm.hdrs,_xlpm.idx+_xlpm.col_offset),""))</f>
        <v>Venue Hire</v>
      </c>
      <c r="F33" s="22">
        <v>28.05</v>
      </c>
      <c r="G33" s="22"/>
      <c r="H33" s="11">
        <f t="shared" si="0"/>
        <v>28038.06</v>
      </c>
      <c r="I33" s="12"/>
      <c r="J33" s="12"/>
      <c r="K33" s="12"/>
      <c r="L33" s="12"/>
      <c r="M33" s="12"/>
      <c r="N33" s="12"/>
      <c r="O33" s="12"/>
      <c r="P33" s="12"/>
      <c r="Q33" s="12"/>
      <c r="R33" s="17"/>
      <c r="S33" s="17"/>
      <c r="T33" s="17"/>
      <c r="U33" s="17"/>
      <c r="V33" s="17"/>
      <c r="W33" s="17">
        <f>W27-F33</f>
        <v>11942.470000000001</v>
      </c>
      <c r="X33" s="17"/>
      <c r="Y33" s="17"/>
      <c r="Z33" s="17"/>
      <c r="AA33" s="17"/>
      <c r="AB33" s="17"/>
      <c r="AC33" s="47"/>
    </row>
    <row r="34" spans="1:29">
      <c r="A34" s="48">
        <v>45735</v>
      </c>
      <c r="B34" s="20" t="s">
        <v>109</v>
      </c>
      <c r="C34" s="20"/>
      <c r="D34" s="20" t="s">
        <v>5</v>
      </c>
      <c r="E34" s="21" t="str" cm="1">
        <f t="array" ref="E34">_xlfn.LET(_xlpm.arr, $I34:$AC34,_xlpm.hdrs, $A$1:$AD$1,_xlpm.col_offset,COLUMN($I34)-1,_xlpm.idx,MATCH(TRUE,ISNUMBER(_xlpm.arr),0),IF(ISNUMBER(_xlpm.idx),INDEX(_xlpm.hdrs,_xlpm.idx+_xlpm.col_offset),""))</f>
        <v>Tai Chi</v>
      </c>
      <c r="F34" s="22">
        <v>342</v>
      </c>
      <c r="G34" s="23"/>
      <c r="H34" s="11">
        <f t="shared" si="0"/>
        <v>27696.06</v>
      </c>
      <c r="I34" s="12"/>
      <c r="J34" s="12"/>
      <c r="K34" s="12"/>
      <c r="L34" s="12"/>
      <c r="M34" s="12"/>
      <c r="N34" s="12"/>
      <c r="O34" s="12"/>
      <c r="P34" s="12"/>
      <c r="Q34" s="12">
        <f>Q18-F34</f>
        <v>93.100000000000023</v>
      </c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47"/>
    </row>
    <row r="35" spans="1:29">
      <c r="A35" s="48">
        <v>45740</v>
      </c>
      <c r="B35" s="20" t="s">
        <v>107</v>
      </c>
      <c r="C35" s="20"/>
      <c r="D35" s="20" t="s">
        <v>5</v>
      </c>
      <c r="E35" s="21" t="str" cm="1">
        <f t="array" ref="E35">_xlfn.LET(_xlpm.arr, $I35:$AC35,_xlpm.hdrs, $A$1:$AD$1,_xlpm.col_offset,COLUMN($I35)-1,_xlpm.idx,MATCH(TRUE,ISNUMBER(_xlpm.arr),0),IF(ISNUMBER(_xlpm.idx),INDEX(_xlpm.hdrs,_xlpm.idx+_xlpm.col_offset),""))</f>
        <v>Fabric Making</v>
      </c>
      <c r="F35" s="22">
        <v>277.8</v>
      </c>
      <c r="G35" s="23"/>
      <c r="H35" s="11">
        <f t="shared" si="0"/>
        <v>27418.260000000002</v>
      </c>
      <c r="I35" s="12"/>
      <c r="J35" s="12"/>
      <c r="K35" s="12"/>
      <c r="L35" s="12"/>
      <c r="M35" s="12"/>
      <c r="N35" s="12"/>
      <c r="O35" s="12">
        <f>O18-F35</f>
        <v>138.19999999999999</v>
      </c>
      <c r="P35" s="12"/>
      <c r="Q35" s="12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47"/>
    </row>
    <row r="36" spans="1:29">
      <c r="A36" s="48">
        <v>45740</v>
      </c>
      <c r="B36" s="24" t="s">
        <v>107</v>
      </c>
      <c r="C36" s="24"/>
      <c r="D36" s="24" t="s">
        <v>5</v>
      </c>
      <c r="E36" s="21" t="str" cm="1">
        <f t="array" ref="E36">_xlfn.LET(_xlpm.arr, $I36:$AC36,_xlpm.hdrs, $A$1:$AD$1,_xlpm.col_offset,COLUMN($I36)-1,_xlpm.idx,MATCH(TRUE,ISNUMBER(_xlpm.arr),0),IF(ISNUMBER(_xlpm.idx),INDEX(_xlpm.hdrs,_xlpm.idx+_xlpm.col_offset),""))</f>
        <v>Fabric Making</v>
      </c>
      <c r="F36" s="23">
        <v>24.6</v>
      </c>
      <c r="G36" s="23"/>
      <c r="H36" s="11">
        <f t="shared" si="0"/>
        <v>27393.660000000003</v>
      </c>
      <c r="I36" s="12"/>
      <c r="J36" s="12"/>
      <c r="K36" s="12"/>
      <c r="L36" s="12"/>
      <c r="M36" s="12"/>
      <c r="N36" s="12"/>
      <c r="O36" s="12">
        <f>O35-F36</f>
        <v>113.6</v>
      </c>
      <c r="P36" s="12"/>
      <c r="Q36" s="12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47"/>
    </row>
    <row r="37" spans="1:29">
      <c r="A37" s="48">
        <v>45744</v>
      </c>
      <c r="B37" s="20" t="s">
        <v>108</v>
      </c>
      <c r="C37" s="20"/>
      <c r="D37" s="20" t="s">
        <v>5</v>
      </c>
      <c r="E37" s="21" t="str" cm="1">
        <f t="array" ref="E37">_xlfn.LET(_xlpm.arr, $I37:$AC37,_xlpm.hdrs, $A$1:$AD$1,_xlpm.col_offset,COLUMN($I37)-1,_xlpm.idx,MATCH(TRUE,ISNUMBER(_xlpm.arr),0),IF(ISNUMBER(_xlpm.idx),INDEX(_xlpm.hdrs,_xlpm.idx+_xlpm.col_offset),""))</f>
        <v>Felt Making</v>
      </c>
      <c r="F37" s="22">
        <v>390.4</v>
      </c>
      <c r="G37" s="23"/>
      <c r="H37" s="11">
        <f t="shared" si="0"/>
        <v>27003.260000000002</v>
      </c>
      <c r="I37" s="12"/>
      <c r="J37" s="12"/>
      <c r="K37" s="12"/>
      <c r="L37" s="12"/>
      <c r="M37" s="12"/>
      <c r="N37" s="12">
        <f>N18-F37</f>
        <v>109.60000000000002</v>
      </c>
      <c r="O37" s="12"/>
      <c r="P37" s="12"/>
      <c r="Q37" s="12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47"/>
    </row>
    <row r="38" spans="1:29">
      <c r="A38" s="48">
        <v>45748</v>
      </c>
      <c r="B38" s="20" t="s">
        <v>46</v>
      </c>
      <c r="C38" s="20" t="s">
        <v>97</v>
      </c>
      <c r="D38" s="24" t="s">
        <v>37</v>
      </c>
      <c r="E38" s="21" t="str" cm="1">
        <f t="array" ref="E38">_xlfn.LET(_xlpm.arr, $I38:$AC38,_xlpm.hdrs, $A$1:$AD$1,_xlpm.col_offset,COLUMN($I38)-1,_xlpm.idx,MATCH(TRUE,ISNUMBER(_xlpm.arr),0),IF(ISNUMBER(_xlpm.idx),INDEX(_xlpm.hdrs,_xlpm.idx+_xlpm.col_offset),""))</f>
        <v>Parent &amp; Toddler</v>
      </c>
      <c r="F38" s="22">
        <v>47</v>
      </c>
      <c r="G38" s="23"/>
      <c r="H38" s="11">
        <f t="shared" si="0"/>
        <v>26956.260000000002</v>
      </c>
      <c r="I38" s="12"/>
      <c r="J38" s="12"/>
      <c r="K38" s="12"/>
      <c r="L38" s="12"/>
      <c r="M38" s="12">
        <f>M28-F38</f>
        <v>906</v>
      </c>
      <c r="N38" s="12"/>
      <c r="O38" s="12"/>
      <c r="P38" s="12"/>
      <c r="Q38" s="12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47"/>
    </row>
    <row r="39" spans="1:29">
      <c r="A39" s="48">
        <v>45748</v>
      </c>
      <c r="B39" s="20" t="s">
        <v>50</v>
      </c>
      <c r="C39" s="20" t="s">
        <v>96</v>
      </c>
      <c r="D39" s="20" t="s">
        <v>122</v>
      </c>
      <c r="E39" s="21" t="str" cm="1">
        <f t="array" ref="E39">_xlfn.LET(_xlpm.arr, $I39:$AC39,_xlpm.hdrs, $A$1:$AD$1,_xlpm.col_offset,COLUMN($I39)-1,_xlpm.idx,MATCH(TRUE,ISNUMBER(_xlpm.arr),0),IF(ISNUMBER(_xlpm.idx),INDEX(_xlpm.hdrs,_xlpm.idx+_xlpm.col_offset),""))</f>
        <v>Venue Hire</v>
      </c>
      <c r="F39" s="22">
        <v>14.03</v>
      </c>
      <c r="G39" s="23"/>
      <c r="H39" s="11">
        <f t="shared" si="0"/>
        <v>26942.230000000003</v>
      </c>
      <c r="I39" s="12"/>
      <c r="J39" s="12"/>
      <c r="K39" s="12"/>
      <c r="L39" s="12"/>
      <c r="M39" s="12"/>
      <c r="N39" s="12"/>
      <c r="O39" s="12"/>
      <c r="P39" s="12"/>
      <c r="Q39" s="12"/>
      <c r="R39" s="17"/>
      <c r="S39" s="17"/>
      <c r="T39" s="17"/>
      <c r="U39" s="17"/>
      <c r="V39" s="17"/>
      <c r="W39" s="17">
        <f>W33-F39</f>
        <v>11928.44</v>
      </c>
      <c r="X39" s="17"/>
      <c r="Y39" s="17"/>
      <c r="Z39" s="17"/>
      <c r="AA39" s="17"/>
      <c r="AB39" s="17"/>
      <c r="AC39" s="47"/>
    </row>
    <row r="40" spans="1:29">
      <c r="A40" s="48">
        <v>45748</v>
      </c>
      <c r="B40" s="20" t="s">
        <v>113</v>
      </c>
      <c r="C40" s="20" t="s">
        <v>95</v>
      </c>
      <c r="D40" s="20" t="s">
        <v>5</v>
      </c>
      <c r="E40" s="21" t="str" cm="1">
        <f t="array" ref="E40">_xlfn.LET(_xlpm.arr, $I40:$AC40,_xlpm.hdrs, $A$1:$AD$1,_xlpm.col_offset,COLUMN($I40)-1,_xlpm.idx,MATCH(TRUE,ISNUMBER(_xlpm.arr),0),IF(ISNUMBER(_xlpm.idx),INDEX(_xlpm.hdrs,_xlpm.idx+_xlpm.col_offset),""))</f>
        <v>Alterations</v>
      </c>
      <c r="F40" s="22">
        <v>56.1</v>
      </c>
      <c r="G40" s="23"/>
      <c r="H40" s="11">
        <f t="shared" si="0"/>
        <v>26886.130000000005</v>
      </c>
      <c r="I40" s="12"/>
      <c r="J40" s="12"/>
      <c r="K40" s="12"/>
      <c r="L40" s="12"/>
      <c r="M40" s="12"/>
      <c r="N40" s="12"/>
      <c r="O40" s="12"/>
      <c r="P40" s="12">
        <f>P30-F40</f>
        <v>38.190000000000019</v>
      </c>
      <c r="Q40" s="12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47"/>
    </row>
    <row r="41" spans="1:29">
      <c r="A41" s="48">
        <v>45748</v>
      </c>
      <c r="B41" s="20" t="s">
        <v>50</v>
      </c>
      <c r="C41" s="20" t="s">
        <v>94</v>
      </c>
      <c r="D41" s="20" t="s">
        <v>122</v>
      </c>
      <c r="E41" s="21" t="str" cm="1">
        <f t="array" ref="E41">_xlfn.LET(_xlpm.arr, $I41:$AC41,_xlpm.hdrs, $A$1:$AD$1,_xlpm.col_offset,COLUMN($I41)-1,_xlpm.idx,MATCH(TRUE,ISNUMBER(_xlpm.arr),0),IF(ISNUMBER(_xlpm.idx),INDEX(_xlpm.hdrs,_xlpm.idx+_xlpm.col_offset),""))</f>
        <v>Venue Hire</v>
      </c>
      <c r="F41" s="22">
        <v>28.06</v>
      </c>
      <c r="G41" s="23"/>
      <c r="H41" s="11">
        <f t="shared" si="0"/>
        <v>26858.070000000003</v>
      </c>
      <c r="I41" s="12"/>
      <c r="J41" s="12"/>
      <c r="K41" s="12"/>
      <c r="L41" s="12"/>
      <c r="M41" s="12"/>
      <c r="N41" s="12"/>
      <c r="O41" s="12"/>
      <c r="P41" s="12"/>
      <c r="Q41" s="12"/>
      <c r="R41" s="17"/>
      <c r="S41" s="17"/>
      <c r="T41" s="17"/>
      <c r="U41" s="17"/>
      <c r="V41" s="17"/>
      <c r="W41" s="17">
        <f>W39-F41</f>
        <v>11900.380000000001</v>
      </c>
      <c r="X41" s="17"/>
      <c r="Y41" s="17"/>
      <c r="Z41" s="17"/>
      <c r="AA41" s="17"/>
      <c r="AB41" s="17"/>
      <c r="AC41" s="47"/>
    </row>
    <row r="42" spans="1:29">
      <c r="A42" s="48">
        <v>45748</v>
      </c>
      <c r="B42" s="20" t="s">
        <v>110</v>
      </c>
      <c r="C42" s="20" t="s">
        <v>93</v>
      </c>
      <c r="D42" s="20" t="s">
        <v>5</v>
      </c>
      <c r="E42" s="21" t="str" cm="1">
        <f t="array" ref="E42">_xlfn.LET(_xlpm.arr, $I42:$AC42,_xlpm.hdrs, $A$1:$AD$1,_xlpm.col_offset,COLUMN($I42)-1,_xlpm.idx,MATCH(TRUE,ISNUMBER(_xlpm.arr),0),IF(ISNUMBER(_xlpm.idx),INDEX(_xlpm.hdrs,_xlpm.idx+_xlpm.col_offset),""))</f>
        <v>Tai Chi</v>
      </c>
      <c r="F42" s="22">
        <v>28.05</v>
      </c>
      <c r="G42" s="23"/>
      <c r="H42" s="11">
        <f t="shared" si="0"/>
        <v>26830.020000000004</v>
      </c>
      <c r="I42" s="12"/>
      <c r="J42" s="12"/>
      <c r="K42" s="12"/>
      <c r="L42" s="12"/>
      <c r="M42" s="12"/>
      <c r="N42" s="12"/>
      <c r="O42" s="12"/>
      <c r="P42" s="12"/>
      <c r="Q42" s="12">
        <f>Q34-F42</f>
        <v>65.050000000000026</v>
      </c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47"/>
    </row>
    <row r="43" spans="1:29">
      <c r="A43" s="48">
        <v>45748</v>
      </c>
      <c r="B43" s="20" t="s">
        <v>91</v>
      </c>
      <c r="C43" s="20" t="s">
        <v>92</v>
      </c>
      <c r="D43" s="20" t="s">
        <v>5</v>
      </c>
      <c r="E43" s="21" t="str" cm="1">
        <f t="array" ref="E43">_xlfn.LET(_xlpm.arr, $I43:$AC43,_xlpm.hdrs, $A$1:$AD$1,_xlpm.col_offset,COLUMN($I43)-1,_xlpm.idx,MATCH(TRUE,ISNUMBER(_xlpm.arr),0),IF(ISNUMBER(_xlpm.idx),INDEX(_xlpm.hdrs,_xlpm.idx+_xlpm.col_offset),""))</f>
        <v>Alterations</v>
      </c>
      <c r="F43" s="22">
        <v>46.75</v>
      </c>
      <c r="G43" s="23"/>
      <c r="H43" s="11">
        <f t="shared" si="0"/>
        <v>26783.270000000004</v>
      </c>
      <c r="I43" s="12"/>
      <c r="J43" s="12"/>
      <c r="K43" s="12"/>
      <c r="L43" s="12"/>
      <c r="M43" s="12"/>
      <c r="N43" s="12"/>
      <c r="O43" s="12"/>
      <c r="P43" s="12">
        <f>P40-F43</f>
        <v>-8.559999999999981</v>
      </c>
      <c r="Q43" s="12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47"/>
    </row>
    <row r="44" spans="1:29" ht="15.6" customHeight="1">
      <c r="A44" s="48">
        <v>45749</v>
      </c>
      <c r="B44" s="20" t="s">
        <v>110</v>
      </c>
      <c r="C44" s="20" t="s">
        <v>90</v>
      </c>
      <c r="D44" s="20" t="s">
        <v>5</v>
      </c>
      <c r="E44" s="21" t="str" cm="1">
        <f t="array" ref="E44">_xlfn.LET(_xlpm.arr, $I44:$AC44,_xlpm.hdrs, $A$1:$AD$1,_xlpm.col_offset,COLUMN($I44)-1,_xlpm.idx,MATCH(TRUE,ISNUMBER(_xlpm.arr),0),IF(ISNUMBER(_xlpm.idx),INDEX(_xlpm.hdrs,_xlpm.idx+_xlpm.col_offset),""))</f>
        <v>Tai Chi</v>
      </c>
      <c r="F44" s="22">
        <v>37.4</v>
      </c>
      <c r="G44" s="23"/>
      <c r="H44" s="11">
        <f t="shared" si="0"/>
        <v>26745.870000000003</v>
      </c>
      <c r="I44" s="12"/>
      <c r="J44" s="12"/>
      <c r="K44" s="12"/>
      <c r="L44" s="12"/>
      <c r="M44" s="12"/>
      <c r="N44" s="12"/>
      <c r="O44" s="12"/>
      <c r="P44" s="12"/>
      <c r="Q44" s="12">
        <f>Q42-F44</f>
        <v>27.650000000000027</v>
      </c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47"/>
    </row>
    <row r="45" spans="1:29">
      <c r="A45" s="48">
        <v>45749</v>
      </c>
      <c r="B45" s="20" t="s">
        <v>111</v>
      </c>
      <c r="C45" s="20" t="s">
        <v>89</v>
      </c>
      <c r="D45" s="20" t="s">
        <v>5</v>
      </c>
      <c r="E45" s="21" t="str" cm="1">
        <f t="array" ref="E45">_xlfn.LET(_xlpm.arr, $I45:$AC45,_xlpm.hdrs, $A$1:$AD$1,_xlpm.col_offset,COLUMN($I45)-1,_xlpm.idx,MATCH(TRUE,ISNUMBER(_xlpm.arr),0),IF(ISNUMBER(_xlpm.idx),INDEX(_xlpm.hdrs,_xlpm.idx+_xlpm.col_offset),""))</f>
        <v>Fabric Making</v>
      </c>
      <c r="F45" s="22">
        <v>74.8</v>
      </c>
      <c r="G45" s="23"/>
      <c r="H45" s="11">
        <f t="shared" si="0"/>
        <v>26671.070000000003</v>
      </c>
      <c r="I45" s="12"/>
      <c r="J45" s="12"/>
      <c r="K45" s="12"/>
      <c r="L45" s="12"/>
      <c r="M45" s="12"/>
      <c r="N45" s="12"/>
      <c r="O45" s="12">
        <f>O36-F45</f>
        <v>38.799999999999997</v>
      </c>
      <c r="P45" s="12"/>
      <c r="Q45" s="12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47"/>
    </row>
    <row r="46" spans="1:29">
      <c r="A46" s="48">
        <v>45749</v>
      </c>
      <c r="B46" s="25" t="s">
        <v>112</v>
      </c>
      <c r="C46" s="25" t="s">
        <v>88</v>
      </c>
      <c r="D46" s="20" t="s">
        <v>5</v>
      </c>
      <c r="E46" s="21" t="str" cm="1">
        <f t="array" ref="E46">_xlfn.LET(_xlpm.arr, $I46:$AC46,_xlpm.hdrs, $A$1:$AD$1,_xlpm.col_offset,COLUMN($I46)-1,_xlpm.idx,MATCH(TRUE,ISNUMBER(_xlpm.arr),0),IF(ISNUMBER(_xlpm.idx),INDEX(_xlpm.hdrs,_xlpm.idx+_xlpm.col_offset),""))</f>
        <v>Felt Making</v>
      </c>
      <c r="F46" s="22">
        <v>65.45</v>
      </c>
      <c r="G46" s="23"/>
      <c r="H46" s="11">
        <f t="shared" si="0"/>
        <v>26605.620000000003</v>
      </c>
      <c r="I46" s="12"/>
      <c r="J46" s="12"/>
      <c r="K46" s="12"/>
      <c r="L46" s="12"/>
      <c r="M46" s="12"/>
      <c r="N46" s="12">
        <f>N37-F46</f>
        <v>44.15000000000002</v>
      </c>
      <c r="O46" s="12"/>
      <c r="P46" s="12"/>
      <c r="Q46" s="12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47"/>
    </row>
    <row r="47" spans="1:29">
      <c r="A47" s="48">
        <v>45749</v>
      </c>
      <c r="B47" s="20" t="s">
        <v>50</v>
      </c>
      <c r="C47" s="25" t="s">
        <v>87</v>
      </c>
      <c r="D47" s="20" t="s">
        <v>122</v>
      </c>
      <c r="E47" s="21" t="str" cm="1">
        <f t="array" ref="E47">_xlfn.LET(_xlpm.arr, $I47:$AC47,_xlpm.hdrs, $A$1:$AD$1,_xlpm.col_offset,COLUMN($I47)-1,_xlpm.idx,MATCH(TRUE,ISNUMBER(_xlpm.arr),0),IF(ISNUMBER(_xlpm.idx),INDEX(_xlpm.hdrs,_xlpm.idx+_xlpm.col_offset),""))</f>
        <v>Venue Hire</v>
      </c>
      <c r="F47" s="22">
        <v>42.09</v>
      </c>
      <c r="G47" s="23"/>
      <c r="H47" s="11">
        <f t="shared" si="0"/>
        <v>26563.530000000002</v>
      </c>
      <c r="I47" s="12"/>
      <c r="J47" s="12"/>
      <c r="K47" s="12"/>
      <c r="L47" s="12"/>
      <c r="M47" s="12"/>
      <c r="N47" s="12"/>
      <c r="O47" s="12"/>
      <c r="P47" s="12"/>
      <c r="Q47" s="12"/>
      <c r="R47" s="17"/>
      <c r="S47" s="17"/>
      <c r="T47" s="17"/>
      <c r="U47" s="17"/>
      <c r="V47" s="17"/>
      <c r="W47" s="17">
        <f>W41-F47</f>
        <v>11858.29</v>
      </c>
      <c r="X47" s="17"/>
      <c r="Y47" s="17"/>
      <c r="Z47" s="17"/>
      <c r="AA47" s="17"/>
      <c r="AB47" s="17"/>
      <c r="AC47" s="47"/>
    </row>
    <row r="48" spans="1:29">
      <c r="A48" s="48">
        <v>45755</v>
      </c>
      <c r="B48" s="20" t="s">
        <v>46</v>
      </c>
      <c r="C48" s="26" t="s">
        <v>86</v>
      </c>
      <c r="D48" s="24" t="s">
        <v>37</v>
      </c>
      <c r="E48" s="21" t="str" cm="1">
        <f t="array" ref="E48">_xlfn.LET(_xlpm.arr, $I48:$AC48,_xlpm.hdrs, $A$1:$AD$1,_xlpm.col_offset,COLUMN($I48)-1,_xlpm.idx,MATCH(TRUE,ISNUMBER(_xlpm.arr),0),IF(ISNUMBER(_xlpm.idx),INDEX(_xlpm.hdrs,_xlpm.idx+_xlpm.col_offset),""))</f>
        <v>Parent &amp; Toddler</v>
      </c>
      <c r="F48" s="22">
        <v>44.52</v>
      </c>
      <c r="G48" s="23"/>
      <c r="H48" s="11">
        <f t="shared" si="0"/>
        <v>26519.010000000002</v>
      </c>
      <c r="I48" s="12"/>
      <c r="J48" s="12"/>
      <c r="K48" s="12"/>
      <c r="L48" s="12"/>
      <c r="M48" s="12">
        <f>M38-F48</f>
        <v>861.48</v>
      </c>
      <c r="N48" s="12"/>
      <c r="O48" s="12"/>
      <c r="P48" s="12"/>
      <c r="Q48" s="12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47"/>
    </row>
    <row r="49" spans="1:29">
      <c r="A49" s="48">
        <v>45756</v>
      </c>
      <c r="B49" s="20" t="s">
        <v>46</v>
      </c>
      <c r="C49" s="26" t="s">
        <v>85</v>
      </c>
      <c r="D49" s="24" t="s">
        <v>37</v>
      </c>
      <c r="E49" s="21" t="str" cm="1">
        <f t="array" ref="E49">_xlfn.LET(_xlpm.arr, $I49:$AC49,_xlpm.hdrs, $A$1:$AD$1,_xlpm.col_offset,COLUMN($I49)-1,_xlpm.idx,MATCH(TRUE,ISNUMBER(_xlpm.arr),0),IF(ISNUMBER(_xlpm.idx),INDEX(_xlpm.hdrs,_xlpm.idx+_xlpm.col_offset),""))</f>
        <v>Parent &amp; Toddler</v>
      </c>
      <c r="F49" s="22">
        <v>58.75</v>
      </c>
      <c r="G49" s="23"/>
      <c r="H49" s="11">
        <f t="shared" si="0"/>
        <v>26460.260000000002</v>
      </c>
      <c r="I49" s="12"/>
      <c r="J49" s="12"/>
      <c r="K49" s="12"/>
      <c r="L49" s="12"/>
      <c r="M49" s="12">
        <f>M48-F49</f>
        <v>802.73</v>
      </c>
      <c r="N49" s="12"/>
      <c r="O49" s="12"/>
      <c r="P49" s="12"/>
      <c r="Q49" s="12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47"/>
    </row>
    <row r="50" spans="1:29" ht="13.8" customHeight="1">
      <c r="A50" s="48">
        <v>45763</v>
      </c>
      <c r="B50" s="20" t="s">
        <v>123</v>
      </c>
      <c r="C50" s="26"/>
      <c r="D50" s="24" t="s">
        <v>38</v>
      </c>
      <c r="E50" s="21" t="str" cm="1">
        <f t="array" ref="E50">_xlfn.LET(_xlpm.arr, $I50:$AC50,_xlpm.hdrs, $A$1:$AD$1,_xlpm.col_offset,COLUMN($I50)-1,_xlpm.idx,MATCH(TRUE,ISNUMBER(_xlpm.arr),0),IF(ISNUMBER(_xlpm.idx),INDEX(_xlpm.hdrs,_xlpm.idx+_xlpm.col_offset),""))</f>
        <v>Lyndsey Gift</v>
      </c>
      <c r="F50" s="22"/>
      <c r="G50" s="23">
        <v>215</v>
      </c>
      <c r="H50" s="11">
        <f t="shared" si="0"/>
        <v>26675.260000000002</v>
      </c>
      <c r="I50" s="12"/>
      <c r="J50" s="12"/>
      <c r="K50" s="12"/>
      <c r="L50" s="12"/>
      <c r="M50" s="12"/>
      <c r="N50" s="12"/>
      <c r="O50" s="12"/>
      <c r="P50" s="12"/>
      <c r="Q50" s="12"/>
      <c r="R50" s="17"/>
      <c r="S50" s="17"/>
      <c r="T50" s="17"/>
      <c r="U50" s="17"/>
      <c r="V50" s="17"/>
      <c r="W50" s="17"/>
      <c r="X50" s="17"/>
      <c r="Y50" s="17"/>
      <c r="Z50" s="17"/>
      <c r="AA50" s="17">
        <f>G50</f>
        <v>215</v>
      </c>
      <c r="AB50" s="17"/>
      <c r="AC50" s="47"/>
    </row>
    <row r="51" spans="1:29" ht="13.8" customHeight="1">
      <c r="A51" s="48">
        <v>45770</v>
      </c>
      <c r="B51" s="20" t="s">
        <v>123</v>
      </c>
      <c r="C51" s="26"/>
      <c r="D51" s="24" t="s">
        <v>38</v>
      </c>
      <c r="E51" s="21" t="str" cm="1">
        <f t="array" ref="E51">_xlfn.LET(_xlpm.arr, $I51:$AC51,_xlpm.hdrs, $A$1:$AD$1,_xlpm.col_offset,COLUMN($I51)-1,_xlpm.idx,MATCH(TRUE,ISNUMBER(_xlpm.arr),0),IF(ISNUMBER(_xlpm.idx),INDEX(_xlpm.hdrs,_xlpm.idx+_xlpm.col_offset),""))</f>
        <v>Lyndsey Gift</v>
      </c>
      <c r="F51" s="22"/>
      <c r="G51" s="23">
        <v>15</v>
      </c>
      <c r="H51" s="11">
        <f t="shared" si="0"/>
        <v>26690.260000000002</v>
      </c>
      <c r="I51" s="12"/>
      <c r="J51" s="12"/>
      <c r="K51" s="12"/>
      <c r="L51" s="12"/>
      <c r="M51" s="12"/>
      <c r="N51" s="12"/>
      <c r="O51" s="12"/>
      <c r="P51" s="12"/>
      <c r="Q51" s="12"/>
      <c r="R51" s="17"/>
      <c r="S51" s="17"/>
      <c r="T51" s="17"/>
      <c r="U51" s="17"/>
      <c r="V51" s="17"/>
      <c r="W51" s="17"/>
      <c r="X51" s="17"/>
      <c r="Y51" s="17"/>
      <c r="Z51" s="17"/>
      <c r="AA51" s="17">
        <f>AA50+G51</f>
        <v>230</v>
      </c>
      <c r="AB51" s="17"/>
      <c r="AC51" s="47"/>
    </row>
    <row r="52" spans="1:29">
      <c r="A52" s="48">
        <v>45769</v>
      </c>
      <c r="B52" s="25" t="s">
        <v>14</v>
      </c>
      <c r="C52" s="25"/>
      <c r="D52" s="20" t="s">
        <v>38</v>
      </c>
      <c r="E52" s="21" t="str" cm="1">
        <f t="array" ref="E52">_xlfn.LET(_xlpm.arr, $I52:$AC52,_xlpm.hdrs, $A$1:$AD$1,_xlpm.col_offset,COLUMN($I52)-1,_xlpm.idx,MATCH(TRUE,ISNUMBER(_xlpm.arr),0),IF(ISNUMBER(_xlpm.idx),INDEX(_xlpm.hdrs,_xlpm.idx+_xlpm.col_offset),""))</f>
        <v>Lyndsey Gift</v>
      </c>
      <c r="F52" s="22">
        <v>238</v>
      </c>
      <c r="G52" s="23"/>
      <c r="H52" s="11">
        <f t="shared" si="0"/>
        <v>26452.260000000002</v>
      </c>
      <c r="I52" s="12"/>
      <c r="J52" s="12"/>
      <c r="K52" s="12"/>
      <c r="L52" s="12"/>
      <c r="M52" s="12"/>
      <c r="N52" s="12"/>
      <c r="O52" s="12"/>
      <c r="P52" s="12"/>
      <c r="Q52" s="12"/>
      <c r="R52" s="17"/>
      <c r="S52" s="17"/>
      <c r="T52" s="17"/>
      <c r="U52" s="17"/>
      <c r="V52" s="17"/>
      <c r="W52" s="17"/>
      <c r="X52" s="17"/>
      <c r="Y52" s="17"/>
      <c r="Z52" s="17"/>
      <c r="AA52" s="17">
        <f>AA51-F52</f>
        <v>-8</v>
      </c>
      <c r="AB52" s="17"/>
      <c r="AC52" s="47"/>
    </row>
    <row r="53" spans="1:29">
      <c r="A53" s="48">
        <v>45771</v>
      </c>
      <c r="B53" s="20" t="s">
        <v>15</v>
      </c>
      <c r="C53" s="20"/>
      <c r="D53" s="20" t="s">
        <v>5</v>
      </c>
      <c r="E53" s="21" t="str" cm="1">
        <f t="array" ref="E53">_xlfn.LET(_xlpm.arr, $I53:$AC53,_xlpm.hdrs, $A$1:$AD$1,_xlpm.col_offset,COLUMN($I53)-1,_xlpm.idx,MATCH(TRUE,ISNUMBER(_xlpm.arr),0),IF(ISNUMBER(_xlpm.idx),INDEX(_xlpm.hdrs,_xlpm.idx+_xlpm.col_offset),""))</f>
        <v>CEDAR ADMIN</v>
      </c>
      <c r="F53" s="22">
        <v>77.88</v>
      </c>
      <c r="G53" s="23"/>
      <c r="H53" s="11">
        <f t="shared" si="0"/>
        <v>26374.38</v>
      </c>
      <c r="I53" s="12">
        <f>I32-F53</f>
        <v>22.050000000000068</v>
      </c>
      <c r="J53" s="12"/>
      <c r="K53" s="12"/>
      <c r="L53" s="12"/>
      <c r="M53" s="12"/>
      <c r="N53" s="12"/>
      <c r="O53" s="12"/>
      <c r="P53" s="12"/>
      <c r="Q53" s="12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47"/>
    </row>
    <row r="54" spans="1:29">
      <c r="A54" s="48">
        <v>45775</v>
      </c>
      <c r="B54" s="20" t="s">
        <v>114</v>
      </c>
      <c r="C54" s="20" t="s">
        <v>115</v>
      </c>
      <c r="D54" s="20" t="s">
        <v>122</v>
      </c>
      <c r="E54" s="21" t="str" cm="1">
        <f t="array" ref="E54">_xlfn.LET(_xlpm.arr, $I54:$AC54,_xlpm.hdrs, $A$1:$AD$1,_xlpm.col_offset,COLUMN($I54)-1,_xlpm.idx,MATCH(TRUE,ISNUMBER(_xlpm.arr),0),IF(ISNUMBER(_xlpm.idx),INDEX(_xlpm.hdrs,_xlpm.idx+_xlpm.col_offset),""))</f>
        <v>Venue Hire</v>
      </c>
      <c r="F54" s="22">
        <v>40</v>
      </c>
      <c r="G54" s="23"/>
      <c r="H54" s="11">
        <f t="shared" si="0"/>
        <v>26334.38</v>
      </c>
      <c r="I54" s="12"/>
      <c r="J54" s="12"/>
      <c r="K54" s="12"/>
      <c r="L54" s="12"/>
      <c r="M54" s="12"/>
      <c r="N54" s="12"/>
      <c r="O54" s="12"/>
      <c r="P54" s="12"/>
      <c r="Q54" s="12"/>
      <c r="R54" s="17"/>
      <c r="S54" s="17"/>
      <c r="T54" s="17"/>
      <c r="U54" s="17"/>
      <c r="V54" s="17"/>
      <c r="W54" s="17">
        <f>W47-F54</f>
        <v>11818.29</v>
      </c>
      <c r="X54" s="17"/>
      <c r="Y54" s="17"/>
      <c r="Z54" s="17"/>
      <c r="AA54" s="17"/>
      <c r="AB54" s="17"/>
      <c r="AC54" s="47"/>
    </row>
    <row r="55" spans="1:29">
      <c r="A55" s="48">
        <v>45775</v>
      </c>
      <c r="B55" s="20" t="s">
        <v>116</v>
      </c>
      <c r="C55" s="20"/>
      <c r="D55" s="20" t="s">
        <v>39</v>
      </c>
      <c r="E55" s="21" t="str" cm="1">
        <f t="array" ref="E55">_xlfn.LET(_xlpm.arr, $I55:$AC55,_xlpm.hdrs, $A$1:$AD$1,_xlpm.col_offset,COLUMN($I55)-1,_xlpm.idx,MATCH(TRUE,ISNUMBER(_xlpm.arr),0),IF(ISNUMBER(_xlpm.idx),INDEX(_xlpm.hdrs,_xlpm.idx+_xlpm.col_offset),""))</f>
        <v>Micro-Grant</v>
      </c>
      <c r="F55" s="22"/>
      <c r="G55" s="23">
        <v>10000</v>
      </c>
      <c r="H55" s="11">
        <f t="shared" si="0"/>
        <v>36334.380000000005</v>
      </c>
      <c r="I55" s="12"/>
      <c r="J55" s="12"/>
      <c r="K55" s="12"/>
      <c r="L55" s="12"/>
      <c r="M55" s="12"/>
      <c r="N55" s="12"/>
      <c r="O55" s="12"/>
      <c r="P55" s="12"/>
      <c r="Q55" s="12"/>
      <c r="R55" s="17"/>
      <c r="S55" s="17"/>
      <c r="T55" s="17"/>
      <c r="U55" s="17"/>
      <c r="V55" s="17"/>
      <c r="W55" s="17"/>
      <c r="X55" s="17"/>
      <c r="Y55" s="17">
        <v>10000</v>
      </c>
      <c r="Z55" s="17"/>
      <c r="AA55" s="17"/>
      <c r="AB55" s="17"/>
      <c r="AC55" s="47"/>
    </row>
    <row r="56" spans="1:29">
      <c r="A56" s="48">
        <v>45779</v>
      </c>
      <c r="B56" s="20" t="s">
        <v>46</v>
      </c>
      <c r="C56" s="20" t="s">
        <v>84</v>
      </c>
      <c r="D56" s="24" t="s">
        <v>37</v>
      </c>
      <c r="E56" s="21" t="str" cm="1">
        <f t="array" ref="E56">_xlfn.LET(_xlpm.arr, $I56:$AC56,_xlpm.hdrs, $A$1:$AD$1,_xlpm.col_offset,COLUMN($I56)-1,_xlpm.idx,MATCH(TRUE,ISNUMBER(_xlpm.arr),0),IF(ISNUMBER(_xlpm.idx),INDEX(_xlpm.hdrs,_xlpm.idx+_xlpm.col_offset),""))</f>
        <v>Parent &amp; Toddler</v>
      </c>
      <c r="F56" s="22">
        <v>48.52</v>
      </c>
      <c r="G56" s="23"/>
      <c r="H56" s="11">
        <f t="shared" si="0"/>
        <v>36285.860000000008</v>
      </c>
      <c r="I56" s="12"/>
      <c r="J56" s="12"/>
      <c r="K56" s="12"/>
      <c r="L56" s="12"/>
      <c r="M56" s="12">
        <f>M49-F56</f>
        <v>754.21</v>
      </c>
      <c r="N56" s="12"/>
      <c r="O56" s="12"/>
      <c r="P56" s="12"/>
      <c r="Q56" s="12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47"/>
    </row>
    <row r="57" spans="1:29">
      <c r="A57" s="48">
        <v>45779</v>
      </c>
      <c r="B57" s="20" t="s">
        <v>64</v>
      </c>
      <c r="C57" s="20" t="s">
        <v>78</v>
      </c>
      <c r="D57" s="20" t="s">
        <v>122</v>
      </c>
      <c r="E57" s="21" t="str" cm="1">
        <f t="array" ref="E57">_xlfn.LET(_xlpm.arr, $I57:$AC57,_xlpm.hdrs, $A$1:$AD$1,_xlpm.col_offset,COLUMN($I57)-1,_xlpm.idx,MATCH(TRUE,ISNUMBER(_xlpm.arr),0),IF(ISNUMBER(_xlpm.idx),INDEX(_xlpm.hdrs,_xlpm.idx+_xlpm.col_offset),""))</f>
        <v>Venue Hire</v>
      </c>
      <c r="F57" s="22">
        <v>97</v>
      </c>
      <c r="G57" s="23"/>
      <c r="H57" s="11">
        <f t="shared" si="0"/>
        <v>36188.860000000008</v>
      </c>
      <c r="I57" s="12"/>
      <c r="J57" s="12"/>
      <c r="K57" s="12"/>
      <c r="L57" s="12"/>
      <c r="M57" s="12"/>
      <c r="N57" s="12"/>
      <c r="O57" s="12"/>
      <c r="P57" s="12"/>
      <c r="Q57" s="12"/>
      <c r="R57" s="17"/>
      <c r="S57" s="17"/>
      <c r="T57" s="17"/>
      <c r="U57" s="17"/>
      <c r="V57" s="17"/>
      <c r="W57" s="17">
        <f>W54-F57</f>
        <v>11721.29</v>
      </c>
      <c r="X57" s="17"/>
      <c r="Y57" s="17"/>
      <c r="Z57" s="17"/>
      <c r="AA57" s="17"/>
      <c r="AB57" s="17"/>
      <c r="AC57" s="47"/>
    </row>
    <row r="58" spans="1:29">
      <c r="A58" s="48">
        <v>45786</v>
      </c>
      <c r="B58" s="24" t="s">
        <v>33</v>
      </c>
      <c r="C58" s="24" t="s">
        <v>83</v>
      </c>
      <c r="D58" s="24" t="s">
        <v>5</v>
      </c>
      <c r="E58" s="21" t="str" cm="1">
        <f t="array" ref="E58">_xlfn.LET(_xlpm.arr, $I58:$AC58,_xlpm.hdrs, $A$1:$AD$1,_xlpm.col_offset,COLUMN($I58)-1,_xlpm.idx,MATCH(TRUE,ISNUMBER(_xlpm.arr),0),IF(ISNUMBER(_xlpm.idx),INDEX(_xlpm.hdrs,_xlpm.idx+_xlpm.col_offset),""))</f>
        <v>Micro-Grant</v>
      </c>
      <c r="F58" s="23">
        <v>500</v>
      </c>
      <c r="G58" s="23"/>
      <c r="H58" s="11">
        <f t="shared" si="0"/>
        <v>35688.860000000008</v>
      </c>
      <c r="I58" s="12"/>
      <c r="J58" s="12"/>
      <c r="K58" s="12"/>
      <c r="L58" s="12"/>
      <c r="M58" s="12"/>
      <c r="N58" s="12"/>
      <c r="O58" s="12"/>
      <c r="P58" s="12"/>
      <c r="Q58" s="12"/>
      <c r="R58" s="17"/>
      <c r="S58" s="17"/>
      <c r="T58" s="17"/>
      <c r="U58" s="17"/>
      <c r="V58" s="17"/>
      <c r="W58" s="17"/>
      <c r="X58" s="17"/>
      <c r="Y58" s="17">
        <f>Y55-F58</f>
        <v>9500</v>
      </c>
      <c r="Z58" s="17"/>
      <c r="AA58" s="17"/>
      <c r="AB58" s="17"/>
      <c r="AC58" s="47"/>
    </row>
    <row r="59" spans="1:29">
      <c r="A59" s="48">
        <v>45790</v>
      </c>
      <c r="B59" s="24" t="s">
        <v>33</v>
      </c>
      <c r="C59" s="24" t="s">
        <v>82</v>
      </c>
      <c r="D59" s="24" t="s">
        <v>5</v>
      </c>
      <c r="E59" s="21" t="str" cm="1">
        <f t="array" ref="E59">_xlfn.LET(_xlpm.arr, $I59:$AC59,_xlpm.hdrs, $A$1:$AD$1,_xlpm.col_offset,COLUMN($I59)-1,_xlpm.idx,MATCH(TRUE,ISNUMBER(_xlpm.arr),0),IF(ISNUMBER(_xlpm.idx),INDEX(_xlpm.hdrs,_xlpm.idx+_xlpm.col_offset),""))</f>
        <v>Micro-Grant</v>
      </c>
      <c r="F59" s="22">
        <v>500</v>
      </c>
      <c r="G59" s="23"/>
      <c r="H59" s="11">
        <f t="shared" si="0"/>
        <v>35188.860000000008</v>
      </c>
      <c r="I59" s="12"/>
      <c r="J59" s="12"/>
      <c r="K59" s="12"/>
      <c r="L59" s="12"/>
      <c r="M59" s="12"/>
      <c r="N59" s="12"/>
      <c r="O59" s="12"/>
      <c r="P59" s="12"/>
      <c r="Q59" s="12"/>
      <c r="R59" s="17"/>
      <c r="S59" s="17"/>
      <c r="T59" s="17"/>
      <c r="U59" s="17"/>
      <c r="V59" s="17"/>
      <c r="W59" s="17"/>
      <c r="X59" s="17"/>
      <c r="Y59" s="17">
        <f>Y58-F59</f>
        <v>9000</v>
      </c>
      <c r="Z59" s="17"/>
      <c r="AA59" s="17"/>
      <c r="AB59" s="17"/>
      <c r="AC59" s="47"/>
    </row>
    <row r="60" spans="1:29">
      <c r="A60" s="48">
        <v>45792</v>
      </c>
      <c r="B60" s="20" t="s">
        <v>16</v>
      </c>
      <c r="C60" s="20"/>
      <c r="D60" s="20" t="s">
        <v>40</v>
      </c>
      <c r="E60" s="21" t="str" cm="1">
        <f t="array" ref="E60">_xlfn.LET(_xlpm.arr, $I60:$AC60,_xlpm.hdrs, $A$1:$AD$1,_xlpm.col_offset,COLUMN($I60)-1,_xlpm.idx,MATCH(TRUE,ISNUMBER(_xlpm.arr),0),IF(ISNUMBER(_xlpm.idx),INDEX(_xlpm.hdrs,_xlpm.idx+_xlpm.col_offset),""))</f>
        <v>Hall Funding</v>
      </c>
      <c r="F60" s="22">
        <v>80</v>
      </c>
      <c r="G60" s="23"/>
      <c r="H60" s="11">
        <f t="shared" si="0"/>
        <v>35108.860000000008</v>
      </c>
      <c r="I60" s="12"/>
      <c r="J60" s="12"/>
      <c r="K60" s="12">
        <f>K10-F60</f>
        <v>5150.49</v>
      </c>
      <c r="L60" s="12"/>
      <c r="M60" s="12"/>
      <c r="N60" s="12"/>
      <c r="O60" s="12"/>
      <c r="P60" s="12"/>
      <c r="Q60" s="12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47"/>
    </row>
    <row r="61" spans="1:29">
      <c r="A61" s="48">
        <v>45797</v>
      </c>
      <c r="B61" s="24" t="s">
        <v>33</v>
      </c>
      <c r="C61" s="24" t="s">
        <v>81</v>
      </c>
      <c r="D61" s="24" t="s">
        <v>5</v>
      </c>
      <c r="E61" s="21" t="str" cm="1">
        <f t="array" ref="E61">_xlfn.LET(_xlpm.arr, $I61:$AC61,_xlpm.hdrs, $A$1:$AD$1,_xlpm.col_offset,COLUMN($I61)-1,_xlpm.idx,MATCH(TRUE,ISNUMBER(_xlpm.arr),0),IF(ISNUMBER(_xlpm.idx),INDEX(_xlpm.hdrs,_xlpm.idx+_xlpm.col_offset),""))</f>
        <v>Micro-Grant</v>
      </c>
      <c r="F61" s="22">
        <v>500</v>
      </c>
      <c r="G61" s="23"/>
      <c r="H61" s="11">
        <f t="shared" si="0"/>
        <v>34608.860000000008</v>
      </c>
      <c r="I61" s="12"/>
      <c r="J61" s="12"/>
      <c r="K61" s="12"/>
      <c r="L61" s="12"/>
      <c r="M61" s="12"/>
      <c r="N61" s="12"/>
      <c r="O61" s="12"/>
      <c r="P61" s="12"/>
      <c r="Q61" s="12"/>
      <c r="R61" s="17"/>
      <c r="S61" s="17"/>
      <c r="T61" s="17"/>
      <c r="U61" s="17"/>
      <c r="V61" s="17"/>
      <c r="W61" s="17"/>
      <c r="X61" s="17"/>
      <c r="Y61" s="17">
        <f>Y59-F61</f>
        <v>8500</v>
      </c>
      <c r="Z61" s="17"/>
      <c r="AA61" s="17"/>
      <c r="AB61" s="17"/>
      <c r="AC61" s="47"/>
    </row>
    <row r="62" spans="1:29">
      <c r="A62" s="48">
        <v>45806</v>
      </c>
      <c r="B62" s="20" t="s">
        <v>119</v>
      </c>
      <c r="C62" s="20"/>
      <c r="D62" s="20" t="s">
        <v>40</v>
      </c>
      <c r="E62" s="21" t="str" cm="1">
        <f t="array" ref="E62">_xlfn.LET(_xlpm.arr, $I62:$AC62,_xlpm.hdrs, $A$1:$AD$1,_xlpm.col_offset,COLUMN($I62)-1,_xlpm.idx,MATCH(TRUE,ISNUMBER(_xlpm.arr),0),IF(ISNUMBER(_xlpm.idx),INDEX(_xlpm.hdrs,_xlpm.idx+_xlpm.col_offset),""))</f>
        <v>Hall Funding</v>
      </c>
      <c r="F62" s="22">
        <v>637.38</v>
      </c>
      <c r="G62" s="23"/>
      <c r="H62" s="11">
        <f t="shared" si="0"/>
        <v>33971.48000000001</v>
      </c>
      <c r="I62" s="12"/>
      <c r="J62" s="12"/>
      <c r="K62" s="12">
        <f>K60-F62</f>
        <v>4513.1099999999997</v>
      </c>
      <c r="L62" s="12"/>
      <c r="M62" s="12"/>
      <c r="N62" s="12"/>
      <c r="O62" s="12"/>
      <c r="P62" s="12"/>
      <c r="Q62" s="12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47"/>
    </row>
    <row r="63" spans="1:29">
      <c r="A63" s="48">
        <v>45806</v>
      </c>
      <c r="B63" s="20" t="s">
        <v>53</v>
      </c>
      <c r="C63" s="20" t="s">
        <v>79</v>
      </c>
      <c r="D63" s="20" t="s">
        <v>122</v>
      </c>
      <c r="E63" s="21" t="str" cm="1">
        <f t="array" ref="E63">_xlfn.LET(_xlpm.arr, $I63:$AC63,_xlpm.hdrs, $A$1:$AD$1,_xlpm.col_offset,COLUMN($I63)-1,_xlpm.idx,MATCH(TRUE,ISNUMBER(_xlpm.arr),0),IF(ISNUMBER(_xlpm.idx),INDEX(_xlpm.hdrs,_xlpm.idx+_xlpm.col_offset),""))</f>
        <v>Easy Movers</v>
      </c>
      <c r="F63" s="22">
        <v>144</v>
      </c>
      <c r="G63" s="23"/>
      <c r="H63" s="11">
        <f t="shared" si="0"/>
        <v>33827.48000000001</v>
      </c>
      <c r="I63" s="12"/>
      <c r="J63" s="12"/>
      <c r="K63" s="12"/>
      <c r="L63" s="12"/>
      <c r="M63" s="12"/>
      <c r="N63" s="12"/>
      <c r="O63" s="12"/>
      <c r="P63" s="12"/>
      <c r="Q63" s="12"/>
      <c r="R63" s="17"/>
      <c r="S63" s="17"/>
      <c r="T63" s="17">
        <f>T23-F63</f>
        <v>1356</v>
      </c>
      <c r="U63" s="17"/>
      <c r="V63" s="17"/>
      <c r="W63" s="17"/>
      <c r="X63" s="17"/>
      <c r="Y63" s="17"/>
      <c r="Z63" s="17"/>
      <c r="AA63" s="17"/>
      <c r="AB63" s="17"/>
      <c r="AC63" s="47"/>
    </row>
    <row r="64" spans="1:29">
      <c r="A64" s="48">
        <v>45806</v>
      </c>
      <c r="B64" s="20" t="s">
        <v>70</v>
      </c>
      <c r="C64" s="20" t="s">
        <v>80</v>
      </c>
      <c r="D64" s="20" t="s">
        <v>34</v>
      </c>
      <c r="E64" s="21" t="str" cm="1">
        <f t="array" ref="E64">_xlfn.LET(_xlpm.arr, $I64:$AC64,_xlpm.hdrs, $A$1:$AD$1,_xlpm.col_offset,COLUMN($I64)-1,_xlpm.idx,MATCH(TRUE,ISNUMBER(_xlpm.arr),0),IF(ISNUMBER(_xlpm.idx),INDEX(_xlpm.hdrs,_xlpm.idx+_xlpm.col_offset),""))</f>
        <v>Hall Booking Income</v>
      </c>
      <c r="F64" s="22"/>
      <c r="G64" s="23">
        <v>120</v>
      </c>
      <c r="H64" s="11">
        <f t="shared" si="0"/>
        <v>33947.48000000001</v>
      </c>
      <c r="I64" s="12"/>
      <c r="J64" s="12"/>
      <c r="K64" s="12"/>
      <c r="L64" s="12"/>
      <c r="M64" s="12"/>
      <c r="N64" s="12"/>
      <c r="O64" s="12"/>
      <c r="P64" s="12"/>
      <c r="Q64" s="12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47">
        <v>120</v>
      </c>
    </row>
    <row r="65" spans="1:29">
      <c r="A65" s="48">
        <v>45807</v>
      </c>
      <c r="B65" s="20" t="s">
        <v>64</v>
      </c>
      <c r="C65" s="20" t="s">
        <v>78</v>
      </c>
      <c r="D65" s="20" t="s">
        <v>122</v>
      </c>
      <c r="E65" s="21" t="str" cm="1">
        <f t="array" ref="E65">_xlfn.LET(_xlpm.arr, $I65:$AC65,_xlpm.hdrs, $A$1:$AD$1,_xlpm.col_offset,COLUMN($I65)-1,_xlpm.idx,MATCH(TRUE,ISNUMBER(_xlpm.arr),0),IF(ISNUMBER(_xlpm.idx),INDEX(_xlpm.hdrs,_xlpm.idx+_xlpm.col_offset),""))</f>
        <v>Venue Hire</v>
      </c>
      <c r="F65" s="22">
        <v>38.799999999999997</v>
      </c>
      <c r="G65" s="23"/>
      <c r="H65" s="11">
        <f t="shared" si="0"/>
        <v>33908.680000000008</v>
      </c>
      <c r="I65" s="12"/>
      <c r="J65" s="12"/>
      <c r="K65" s="12"/>
      <c r="L65" s="12"/>
      <c r="M65" s="12"/>
      <c r="N65" s="12"/>
      <c r="O65" s="12"/>
      <c r="P65" s="12"/>
      <c r="Q65" s="12"/>
      <c r="R65" s="17"/>
      <c r="S65" s="17"/>
      <c r="T65" s="17"/>
      <c r="U65" s="17"/>
      <c r="V65" s="17"/>
      <c r="W65" s="17">
        <f>W57-F65</f>
        <v>11682.490000000002</v>
      </c>
      <c r="X65" s="17"/>
      <c r="Y65" s="17"/>
      <c r="Z65" s="17"/>
      <c r="AA65" s="17"/>
      <c r="AB65" s="17"/>
      <c r="AC65" s="47"/>
    </row>
    <row r="66" spans="1:29">
      <c r="A66" s="48">
        <v>45808</v>
      </c>
      <c r="B66" s="20" t="s">
        <v>50</v>
      </c>
      <c r="C66" s="20" t="s">
        <v>77</v>
      </c>
      <c r="D66" s="20" t="s">
        <v>122</v>
      </c>
      <c r="E66" s="21" t="str" cm="1">
        <f t="array" ref="E66">_xlfn.LET(_xlpm.arr, $I66:$AC66,_xlpm.hdrs, $A$1:$AD$1,_xlpm.col_offset,COLUMN($I66)-1,_xlpm.idx,MATCH(TRUE,ISNUMBER(_xlpm.arr),0),IF(ISNUMBER(_xlpm.idx),INDEX(_xlpm.hdrs,_xlpm.idx+_xlpm.col_offset),""))</f>
        <v>Venue Hire</v>
      </c>
      <c r="F66" s="22">
        <v>12.5</v>
      </c>
      <c r="G66" s="23"/>
      <c r="H66" s="11">
        <f t="shared" si="0"/>
        <v>33896.180000000008</v>
      </c>
      <c r="I66" s="12"/>
      <c r="J66" s="12"/>
      <c r="K66" s="12"/>
      <c r="L66" s="12"/>
      <c r="M66" s="12"/>
      <c r="N66" s="12"/>
      <c r="O66" s="12"/>
      <c r="P66" s="12"/>
      <c r="Q66" s="12"/>
      <c r="R66" s="17"/>
      <c r="S66" s="17"/>
      <c r="T66" s="17"/>
      <c r="U66" s="17"/>
      <c r="V66" s="17"/>
      <c r="W66" s="17">
        <f>W65-F66</f>
        <v>11669.990000000002</v>
      </c>
      <c r="X66" s="17"/>
      <c r="Y66" s="17"/>
      <c r="Z66" s="17"/>
      <c r="AA66" s="17"/>
      <c r="AB66" s="17"/>
      <c r="AC66" s="47"/>
    </row>
    <row r="67" spans="1:29">
      <c r="A67" s="48">
        <v>45808</v>
      </c>
      <c r="B67" s="20" t="s">
        <v>50</v>
      </c>
      <c r="C67" s="20" t="s">
        <v>77</v>
      </c>
      <c r="D67" s="20" t="s">
        <v>34</v>
      </c>
      <c r="E67" s="21" t="str" cm="1">
        <f t="array" ref="E67">_xlfn.LET(_xlpm.arr, $I67:$AC67,_xlpm.hdrs, $A$1:$AD$1,_xlpm.col_offset,COLUMN($I67)-1,_xlpm.idx,MATCH(TRUE,ISNUMBER(_xlpm.arr),0),IF(ISNUMBER(_xlpm.idx),INDEX(_xlpm.hdrs,_xlpm.idx+_xlpm.col_offset),""))</f>
        <v>Hall Booking Income</v>
      </c>
      <c r="F67" s="22"/>
      <c r="G67" s="23">
        <v>12.5</v>
      </c>
      <c r="H67" s="11">
        <f t="shared" si="0"/>
        <v>33908.680000000008</v>
      </c>
      <c r="I67" s="12"/>
      <c r="J67" s="12"/>
      <c r="K67" s="12"/>
      <c r="L67" s="12"/>
      <c r="M67" s="12"/>
      <c r="N67" s="12"/>
      <c r="O67" s="12"/>
      <c r="P67" s="12"/>
      <c r="Q67" s="12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47">
        <v>12.5</v>
      </c>
    </row>
    <row r="68" spans="1:29">
      <c r="A68" s="48">
        <v>45808</v>
      </c>
      <c r="B68" s="20" t="s">
        <v>64</v>
      </c>
      <c r="C68" s="20" t="s">
        <v>76</v>
      </c>
      <c r="D68" s="20" t="s">
        <v>122</v>
      </c>
      <c r="E68" s="21" t="str" cm="1">
        <f t="array" ref="E68">_xlfn.LET(_xlpm.arr, $I68:$AC68,_xlpm.hdrs, $A$1:$AD$1,_xlpm.col_offset,COLUMN($I68)-1,_xlpm.idx,MATCH(TRUE,ISNUMBER(_xlpm.arr),0),IF(ISNUMBER(_xlpm.idx),INDEX(_xlpm.hdrs,_xlpm.idx+_xlpm.col_offset),""))</f>
        <v>Venue Hire</v>
      </c>
      <c r="F68" s="22">
        <v>80</v>
      </c>
      <c r="G68" s="23"/>
      <c r="H68" s="11">
        <f t="shared" ref="H68:H126" si="2">(H67-F68)+G68</f>
        <v>33828.680000000008</v>
      </c>
      <c r="I68" s="12"/>
      <c r="J68" s="12"/>
      <c r="K68" s="12"/>
      <c r="L68" s="12"/>
      <c r="M68" s="12"/>
      <c r="N68" s="12"/>
      <c r="O68" s="12"/>
      <c r="P68" s="12"/>
      <c r="Q68" s="12"/>
      <c r="R68" s="17"/>
      <c r="S68" s="17"/>
      <c r="T68" s="17"/>
      <c r="U68" s="17"/>
      <c r="V68" s="17"/>
      <c r="W68" s="17">
        <f>W66-F68</f>
        <v>11589.990000000002</v>
      </c>
      <c r="X68" s="17"/>
      <c r="Y68" s="17"/>
      <c r="Z68" s="17"/>
      <c r="AA68" s="17"/>
      <c r="AB68" s="17"/>
      <c r="AC68" s="47"/>
    </row>
    <row r="69" spans="1:29">
      <c r="A69" s="48">
        <v>45808</v>
      </c>
      <c r="B69" s="20" t="s">
        <v>64</v>
      </c>
      <c r="C69" s="20" t="s">
        <v>76</v>
      </c>
      <c r="D69" s="20" t="s">
        <v>34</v>
      </c>
      <c r="E69" s="21" t="str" cm="1">
        <f t="array" ref="E69">_xlfn.LET(_xlpm.arr, $I69:$AC69,_xlpm.hdrs, $A$1:$AD$1,_xlpm.col_offset,COLUMN($I69)-1,_xlpm.idx,MATCH(TRUE,ISNUMBER(_xlpm.arr),0),IF(ISNUMBER(_xlpm.idx),INDEX(_xlpm.hdrs,_xlpm.idx+_xlpm.col_offset),""))</f>
        <v>Hall Booking Income</v>
      </c>
      <c r="F69" s="22"/>
      <c r="G69" s="23">
        <v>80</v>
      </c>
      <c r="H69" s="11">
        <f t="shared" si="2"/>
        <v>33908.680000000008</v>
      </c>
      <c r="I69" s="12"/>
      <c r="J69" s="12"/>
      <c r="K69" s="12"/>
      <c r="L69" s="12"/>
      <c r="M69" s="12"/>
      <c r="N69" s="12"/>
      <c r="O69" s="12"/>
      <c r="P69" s="12"/>
      <c r="Q69" s="12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47">
        <v>80</v>
      </c>
    </row>
    <row r="70" spans="1:29">
      <c r="A70" s="48">
        <v>45808</v>
      </c>
      <c r="B70" s="20" t="s">
        <v>48</v>
      </c>
      <c r="C70" s="20" t="s">
        <v>75</v>
      </c>
      <c r="D70" s="20" t="s">
        <v>122</v>
      </c>
      <c r="E70" s="21" t="str" cm="1">
        <f t="array" ref="E70">_xlfn.LET(_xlpm.arr, $I70:$AC70,_xlpm.hdrs, $A$1:$AD$1,_xlpm.col_offset,COLUMN($I70)-1,_xlpm.idx,MATCH(TRUE,ISNUMBER(_xlpm.arr),0),IF(ISNUMBER(_xlpm.idx),INDEX(_xlpm.hdrs,_xlpm.idx+_xlpm.col_offset),""))</f>
        <v>Venue Hire</v>
      </c>
      <c r="F70" s="22">
        <v>20</v>
      </c>
      <c r="G70" s="23"/>
      <c r="H70" s="11">
        <f t="shared" si="2"/>
        <v>33888.680000000008</v>
      </c>
      <c r="I70" s="12"/>
      <c r="J70" s="12"/>
      <c r="K70" s="12"/>
      <c r="L70" s="12"/>
      <c r="M70" s="12"/>
      <c r="N70" s="12"/>
      <c r="O70" s="12"/>
      <c r="P70" s="12"/>
      <c r="Q70" s="12"/>
      <c r="R70" s="17"/>
      <c r="S70" s="17"/>
      <c r="T70" s="17"/>
      <c r="U70" s="17"/>
      <c r="V70" s="17"/>
      <c r="W70" s="17">
        <f>W68-F70</f>
        <v>11569.990000000002</v>
      </c>
      <c r="X70" s="17"/>
      <c r="Y70" s="17"/>
      <c r="Z70" s="17"/>
      <c r="AA70" s="17"/>
      <c r="AB70" s="17"/>
      <c r="AC70" s="47"/>
    </row>
    <row r="71" spans="1:29">
      <c r="A71" s="48">
        <v>45808</v>
      </c>
      <c r="B71" s="20" t="s">
        <v>48</v>
      </c>
      <c r="C71" s="20" t="s">
        <v>75</v>
      </c>
      <c r="D71" s="20" t="s">
        <v>34</v>
      </c>
      <c r="E71" s="21" t="str" cm="1">
        <f t="array" ref="E71">_xlfn.LET(_xlpm.arr, $I71:$AC71,_xlpm.hdrs, $A$1:$AD$1,_xlpm.col_offset,COLUMN($I71)-1,_xlpm.idx,MATCH(TRUE,ISNUMBER(_xlpm.arr),0),IF(ISNUMBER(_xlpm.idx),INDEX(_xlpm.hdrs,_xlpm.idx+_xlpm.col_offset),""))</f>
        <v>Hall Booking Income</v>
      </c>
      <c r="F71" s="22"/>
      <c r="G71" s="23">
        <v>20</v>
      </c>
      <c r="H71" s="11">
        <f t="shared" si="2"/>
        <v>33908.680000000008</v>
      </c>
      <c r="I71" s="12"/>
      <c r="J71" s="12"/>
      <c r="K71" s="12"/>
      <c r="L71" s="12"/>
      <c r="M71" s="12"/>
      <c r="N71" s="12"/>
      <c r="O71" s="12"/>
      <c r="P71" s="12"/>
      <c r="Q71" s="12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47">
        <v>20</v>
      </c>
    </row>
    <row r="72" spans="1:29">
      <c r="A72" s="48">
        <v>45808</v>
      </c>
      <c r="B72" s="20" t="s">
        <v>68</v>
      </c>
      <c r="C72" s="20" t="s">
        <v>69</v>
      </c>
      <c r="D72" s="20" t="s">
        <v>34</v>
      </c>
      <c r="E72" s="21" t="str" cm="1">
        <f t="array" ref="E72">_xlfn.LET(_xlpm.arr, $I72:$AC72,_xlpm.hdrs, $A$1:$AD$1,_xlpm.col_offset,COLUMN($I72)-1,_xlpm.idx,MATCH(TRUE,ISNUMBER(_xlpm.arr),0),IF(ISNUMBER(_xlpm.idx),INDEX(_xlpm.hdrs,_xlpm.idx+_xlpm.col_offset),""))</f>
        <v>Hall Booking Income</v>
      </c>
      <c r="F72" s="22"/>
      <c r="G72" s="23">
        <v>30</v>
      </c>
      <c r="H72" s="11">
        <f t="shared" si="2"/>
        <v>33938.680000000008</v>
      </c>
      <c r="I72" s="12"/>
      <c r="J72" s="12"/>
      <c r="K72" s="12"/>
      <c r="L72" s="12"/>
      <c r="M72" s="12"/>
      <c r="N72" s="12"/>
      <c r="O72" s="12"/>
      <c r="P72" s="12"/>
      <c r="Q72" s="12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47">
        <v>30</v>
      </c>
    </row>
    <row r="73" spans="1:29">
      <c r="A73" s="48">
        <v>45811</v>
      </c>
      <c r="B73" s="20" t="s">
        <v>46</v>
      </c>
      <c r="C73" s="20" t="s">
        <v>74</v>
      </c>
      <c r="D73" s="24" t="s">
        <v>37</v>
      </c>
      <c r="E73" s="21" t="str" cm="1">
        <f t="array" ref="E73">_xlfn.LET(_xlpm.arr, $I73:$AC73,_xlpm.hdrs, $A$1:$AD$1,_xlpm.col_offset,COLUMN($I73)-1,_xlpm.idx,MATCH(TRUE,ISNUMBER(_xlpm.arr),0),IF(ISNUMBER(_xlpm.idx),INDEX(_xlpm.hdrs,_xlpm.idx+_xlpm.col_offset),""))</f>
        <v>Parent &amp; Toddler</v>
      </c>
      <c r="F73" s="22">
        <v>24.26</v>
      </c>
      <c r="G73" s="22"/>
      <c r="H73" s="11">
        <f t="shared" si="2"/>
        <v>33914.420000000006</v>
      </c>
      <c r="I73" s="12"/>
      <c r="J73" s="12"/>
      <c r="K73" s="12"/>
      <c r="L73" s="12"/>
      <c r="M73" s="12">
        <f>M56-F73</f>
        <v>729.95</v>
      </c>
      <c r="N73" s="12"/>
      <c r="O73" s="12"/>
      <c r="P73" s="12"/>
      <c r="Q73" s="12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47"/>
    </row>
    <row r="74" spans="1:29">
      <c r="A74" s="46">
        <v>45832</v>
      </c>
      <c r="B74" s="10" t="s">
        <v>72</v>
      </c>
      <c r="C74" s="10" t="s">
        <v>73</v>
      </c>
      <c r="D74" s="10" t="s">
        <v>122</v>
      </c>
      <c r="E74" s="19" t="str" cm="1">
        <f t="array" ref="E74">_xlfn.LET(_xlpm.arr, $I74:$AC74,_xlpm.hdrs, $A$1:$AD$1,_xlpm.col_offset,COLUMN($I74)-1,_xlpm.idx,MATCH(TRUE,ISNUMBER(_xlpm.arr),0),IF(ISNUMBER(_xlpm.idx),INDEX(_xlpm.hdrs,_xlpm.idx+_xlpm.col_offset),""))</f>
        <v>Gardening</v>
      </c>
      <c r="F74" s="11">
        <v>150</v>
      </c>
      <c r="G74" s="4"/>
      <c r="H74" s="11">
        <f t="shared" si="2"/>
        <v>33764.420000000006</v>
      </c>
      <c r="I74" s="12"/>
      <c r="J74" s="12"/>
      <c r="K74" s="12"/>
      <c r="L74" s="12"/>
      <c r="M74" s="12"/>
      <c r="N74" s="12"/>
      <c r="O74" s="12"/>
      <c r="P74" s="12"/>
      <c r="Q74" s="12"/>
      <c r="R74" s="17"/>
      <c r="S74" s="17">
        <f>S31-F74</f>
        <v>158.03999999999996</v>
      </c>
      <c r="T74" s="17"/>
      <c r="U74" s="17"/>
      <c r="V74" s="17"/>
      <c r="W74" s="17"/>
      <c r="X74" s="17"/>
      <c r="Y74" s="17"/>
      <c r="Z74" s="17"/>
      <c r="AA74" s="17"/>
      <c r="AB74" s="17"/>
      <c r="AC74" s="47"/>
    </row>
    <row r="75" spans="1:29">
      <c r="A75" s="46">
        <v>45835</v>
      </c>
      <c r="B75" s="10" t="s">
        <v>53</v>
      </c>
      <c r="C75" s="10" t="s">
        <v>71</v>
      </c>
      <c r="D75" s="10" t="s">
        <v>122</v>
      </c>
      <c r="E75" s="19" t="str" cm="1">
        <f t="array" ref="E75">_xlfn.LET(_xlpm.arr, $I75:$AC75,_xlpm.hdrs, $A$1:$AD$1,_xlpm.col_offset,COLUMN($I75)-1,_xlpm.idx,MATCH(TRUE,ISNUMBER(_xlpm.arr),0),IF(ISNUMBER(_xlpm.idx),INDEX(_xlpm.hdrs,_xlpm.idx+_xlpm.col_offset),""))</f>
        <v>Easy Movers</v>
      </c>
      <c r="F75" s="11">
        <v>144</v>
      </c>
      <c r="G75" s="4"/>
      <c r="H75" s="11">
        <f t="shared" si="2"/>
        <v>33620.420000000006</v>
      </c>
      <c r="I75" s="12"/>
      <c r="J75" s="12"/>
      <c r="K75" s="12"/>
      <c r="L75" s="12"/>
      <c r="M75" s="12"/>
      <c r="N75" s="12"/>
      <c r="O75" s="12"/>
      <c r="P75" s="12"/>
      <c r="Q75" s="12"/>
      <c r="R75" s="17"/>
      <c r="S75" s="17"/>
      <c r="T75" s="17">
        <f>T63-F75</f>
        <v>1212</v>
      </c>
      <c r="U75" s="17"/>
      <c r="V75" s="17"/>
      <c r="W75" s="17"/>
      <c r="X75" s="17"/>
      <c r="Y75" s="17"/>
      <c r="Z75" s="17"/>
      <c r="AA75" s="17"/>
      <c r="AB75" s="17"/>
      <c r="AC75" s="47"/>
    </row>
    <row r="76" spans="1:29">
      <c r="A76" s="46">
        <v>45835</v>
      </c>
      <c r="B76" s="10" t="s">
        <v>50</v>
      </c>
      <c r="C76" s="10" t="s">
        <v>157</v>
      </c>
      <c r="D76" s="10" t="s">
        <v>122</v>
      </c>
      <c r="E76" s="19" t="str" cm="1">
        <f t="array" ref="E76">_xlfn.LET(_xlpm.arr, $I76:$AC76,_xlpm.hdrs, $A$1:$AD$1,_xlpm.col_offset,COLUMN($I76)-1,_xlpm.idx,MATCH(TRUE,ISNUMBER(_xlpm.arr),0),IF(ISNUMBER(_xlpm.idx),INDEX(_xlpm.hdrs,_xlpm.idx+_xlpm.col_offset),""))</f>
        <v>Venue Hire</v>
      </c>
      <c r="F76" s="11">
        <v>20</v>
      </c>
      <c r="G76" s="4"/>
      <c r="H76" s="11">
        <f t="shared" si="2"/>
        <v>33600.420000000006</v>
      </c>
      <c r="I76" s="12"/>
      <c r="J76" s="12"/>
      <c r="K76" s="12"/>
      <c r="L76" s="12"/>
      <c r="M76" s="12"/>
      <c r="N76" s="12"/>
      <c r="O76" s="12"/>
      <c r="P76" s="12"/>
      <c r="Q76" s="12"/>
      <c r="R76" s="17"/>
      <c r="S76" s="17"/>
      <c r="T76" s="17"/>
      <c r="U76" s="17"/>
      <c r="V76" s="17"/>
      <c r="W76" s="17">
        <f>W70-F76</f>
        <v>11549.990000000002</v>
      </c>
      <c r="X76" s="17"/>
      <c r="Y76" s="17"/>
      <c r="Z76" s="17"/>
      <c r="AA76" s="17"/>
      <c r="AB76" s="17"/>
      <c r="AC76" s="47"/>
    </row>
    <row r="77" spans="1:29">
      <c r="A77" s="46">
        <v>45835</v>
      </c>
      <c r="B77" s="10" t="s">
        <v>50</v>
      </c>
      <c r="C77" s="10" t="s">
        <v>157</v>
      </c>
      <c r="D77" s="10" t="s">
        <v>34</v>
      </c>
      <c r="E77" s="19" t="str" cm="1">
        <f t="array" ref="E77">_xlfn.LET(_xlpm.arr, $I77:$AC77,_xlpm.hdrs, $A$1:$AD$1,_xlpm.col_offset,COLUMN($I77)-1,_xlpm.idx,MATCH(TRUE,ISNUMBER(_xlpm.arr),0),IF(ISNUMBER(_xlpm.idx),INDEX(_xlpm.hdrs,_xlpm.idx+_xlpm.col_offset),""))</f>
        <v>Hall Booking Income</v>
      </c>
      <c r="F77" s="11"/>
      <c r="G77" s="4">
        <v>20</v>
      </c>
      <c r="H77" s="11">
        <f t="shared" si="2"/>
        <v>33620.420000000006</v>
      </c>
      <c r="I77" s="12"/>
      <c r="J77" s="12"/>
      <c r="K77" s="12"/>
      <c r="L77" s="12"/>
      <c r="M77" s="12"/>
      <c r="N77" s="12"/>
      <c r="O77" s="12"/>
      <c r="P77" s="12"/>
      <c r="Q77" s="12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47">
        <v>20</v>
      </c>
    </row>
    <row r="78" spans="1:29">
      <c r="A78" s="46">
        <v>45832</v>
      </c>
      <c r="B78" s="7" t="s">
        <v>70</v>
      </c>
      <c r="C78" s="7" t="s">
        <v>158</v>
      </c>
      <c r="D78" s="7" t="s">
        <v>34</v>
      </c>
      <c r="E78" s="19" t="str" cm="1">
        <f t="array" ref="E78">_xlfn.LET(_xlpm.arr, $I78:$AC78,_xlpm.hdrs, $A$1:$AD$1,_xlpm.col_offset,COLUMN($I78)-1,_xlpm.idx,MATCH(TRUE,ISNUMBER(_xlpm.arr),0),IF(ISNUMBER(_xlpm.idx),INDEX(_xlpm.hdrs,_xlpm.idx+_xlpm.col_offset),""))</f>
        <v>Hall Booking Income</v>
      </c>
      <c r="F78" s="5"/>
      <c r="G78" s="6">
        <v>70</v>
      </c>
      <c r="H78" s="11">
        <f t="shared" si="2"/>
        <v>33690.420000000006</v>
      </c>
      <c r="I78" s="12"/>
      <c r="J78" s="12"/>
      <c r="K78" s="12"/>
      <c r="L78" s="12"/>
      <c r="M78" s="12"/>
      <c r="N78" s="12"/>
      <c r="O78" s="12"/>
      <c r="P78" s="12"/>
      <c r="Q78" s="12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47">
        <v>70</v>
      </c>
    </row>
    <row r="79" spans="1:29">
      <c r="A79" s="46">
        <v>45832</v>
      </c>
      <c r="B79" s="7" t="s">
        <v>70</v>
      </c>
      <c r="C79" s="7" t="s">
        <v>156</v>
      </c>
      <c r="D79" s="7" t="s">
        <v>34</v>
      </c>
      <c r="E79" s="19" t="str" cm="1">
        <f t="array" ref="E79">_xlfn.LET(_xlpm.arr, $I79:$AC79,_xlpm.hdrs, $A$1:$AD$1,_xlpm.col_offset,COLUMN($I79)-1,_xlpm.idx,MATCH(TRUE,ISNUMBER(_xlpm.arr),0),IF(ISNUMBER(_xlpm.idx),INDEX(_xlpm.hdrs,_xlpm.idx+_xlpm.col_offset),""))</f>
        <v>Hall Booking Income</v>
      </c>
      <c r="F79" s="5"/>
      <c r="G79" s="6">
        <v>90</v>
      </c>
      <c r="H79" s="11">
        <f t="shared" si="2"/>
        <v>33780.420000000006</v>
      </c>
      <c r="I79" s="12"/>
      <c r="J79" s="12"/>
      <c r="K79" s="12"/>
      <c r="L79" s="12"/>
      <c r="M79" s="12"/>
      <c r="N79" s="12"/>
      <c r="O79" s="12"/>
      <c r="P79" s="12"/>
      <c r="Q79" s="12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47">
        <v>90</v>
      </c>
    </row>
    <row r="80" spans="1:29">
      <c r="A80" s="46">
        <v>45833</v>
      </c>
      <c r="B80" s="7" t="s">
        <v>68</v>
      </c>
      <c r="C80" s="7" t="s">
        <v>69</v>
      </c>
      <c r="D80" s="7" t="s">
        <v>34</v>
      </c>
      <c r="E80" s="19" t="str" cm="1">
        <f t="array" ref="E80">_xlfn.LET(_xlpm.arr, $I80:$AC80,_xlpm.hdrs, $A$1:$AD$1,_xlpm.col_offset,COLUMN($I80)-1,_xlpm.idx,MATCH(TRUE,ISNUMBER(_xlpm.arr),0),IF(ISNUMBER(_xlpm.idx),INDEX(_xlpm.hdrs,_xlpm.idx+_xlpm.col_offset),""))</f>
        <v>Hall Booking Income</v>
      </c>
      <c r="F80" s="5"/>
      <c r="G80" s="6">
        <v>30</v>
      </c>
      <c r="H80" s="11">
        <f t="shared" si="2"/>
        <v>33810.420000000006</v>
      </c>
      <c r="I80" s="12"/>
      <c r="J80" s="12"/>
      <c r="K80" s="12"/>
      <c r="L80" s="12"/>
      <c r="M80" s="12"/>
      <c r="N80" s="12"/>
      <c r="O80" s="12"/>
      <c r="P80" s="12"/>
      <c r="Q80" s="12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47">
        <v>30</v>
      </c>
    </row>
    <row r="81" spans="1:29">
      <c r="A81" s="46">
        <v>45847</v>
      </c>
      <c r="B81" s="7" t="s">
        <v>68</v>
      </c>
      <c r="C81" s="7" t="s">
        <v>66</v>
      </c>
      <c r="D81" s="7" t="s">
        <v>34</v>
      </c>
      <c r="E81" s="19" t="str" cm="1">
        <f t="array" ref="E81">_xlfn.LET(_xlpm.arr, $I81:$AC81,_xlpm.hdrs, $A$1:$AD$1,_xlpm.col_offset,COLUMN($I81)-1,_xlpm.idx,MATCH(TRUE,ISNUMBER(_xlpm.arr),0),IF(ISNUMBER(_xlpm.idx),INDEX(_xlpm.hdrs,_xlpm.idx+_xlpm.col_offset),""))</f>
        <v>Hall Booking Income</v>
      </c>
      <c r="F81" s="5"/>
      <c r="G81" s="6">
        <v>45</v>
      </c>
      <c r="H81" s="11">
        <f t="shared" si="2"/>
        <v>33855.420000000006</v>
      </c>
      <c r="I81" s="12"/>
      <c r="J81" s="12"/>
      <c r="K81" s="12"/>
      <c r="L81" s="12"/>
      <c r="M81" s="12"/>
      <c r="N81" s="12"/>
      <c r="O81" s="12"/>
      <c r="P81" s="12"/>
      <c r="Q81" s="12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47">
        <v>45</v>
      </c>
    </row>
    <row r="82" spans="1:29">
      <c r="A82" s="46">
        <v>45855</v>
      </c>
      <c r="B82" s="7" t="s">
        <v>46</v>
      </c>
      <c r="C82" s="7" t="s">
        <v>67</v>
      </c>
      <c r="D82" s="3" t="s">
        <v>37</v>
      </c>
      <c r="E82" s="19" t="str" cm="1">
        <f t="array" ref="E82">_xlfn.LET(_xlpm.arr, $I82:$AC82,_xlpm.hdrs, $A$1:$AD$1,_xlpm.col_offset,COLUMN($I82)-1,_xlpm.idx,MATCH(TRUE,ISNUMBER(_xlpm.arr),0),IF(ISNUMBER(_xlpm.idx),INDEX(_xlpm.hdrs,_xlpm.idx+_xlpm.col_offset),""))</f>
        <v>Parent &amp; Toddler</v>
      </c>
      <c r="F82" s="6">
        <v>100</v>
      </c>
      <c r="G82" s="6"/>
      <c r="H82" s="11">
        <f t="shared" si="2"/>
        <v>33755.420000000006</v>
      </c>
      <c r="I82" s="12"/>
      <c r="J82" s="12"/>
      <c r="K82" s="12"/>
      <c r="L82" s="12"/>
      <c r="M82" s="12">
        <f>M73-F82</f>
        <v>629.95000000000005</v>
      </c>
      <c r="N82" s="12"/>
      <c r="O82" s="12"/>
      <c r="P82" s="12"/>
      <c r="Q82" s="12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47"/>
    </row>
    <row r="83" spans="1:29">
      <c r="A83" s="46">
        <v>45855</v>
      </c>
      <c r="B83" s="7" t="s">
        <v>46</v>
      </c>
      <c r="C83" s="7" t="s">
        <v>67</v>
      </c>
      <c r="D83" s="3" t="s">
        <v>34</v>
      </c>
      <c r="E83" s="19" t="str" cm="1">
        <f t="array" ref="E83">_xlfn.LET(_xlpm.arr, $I83:$AC83,_xlpm.hdrs, $A$1:$AD$1,_xlpm.col_offset,COLUMN($I83)-1,_xlpm.idx,MATCH(TRUE,ISNUMBER(_xlpm.arr),0),IF(ISNUMBER(_xlpm.idx),INDEX(_xlpm.hdrs,_xlpm.idx+_xlpm.col_offset),""))</f>
        <v>Hall Booking Income</v>
      </c>
      <c r="F83" s="6"/>
      <c r="G83" s="6">
        <v>100</v>
      </c>
      <c r="H83" s="11">
        <f t="shared" si="2"/>
        <v>33855.420000000006</v>
      </c>
      <c r="I83" s="12"/>
      <c r="J83" s="12"/>
      <c r="K83" s="12"/>
      <c r="L83" s="12"/>
      <c r="M83" s="12"/>
      <c r="N83" s="12"/>
      <c r="O83" s="12"/>
      <c r="P83" s="12"/>
      <c r="Q83" s="12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47">
        <v>100</v>
      </c>
    </row>
    <row r="84" spans="1:29">
      <c r="A84" s="46">
        <v>45855</v>
      </c>
      <c r="B84" s="7" t="s">
        <v>65</v>
      </c>
      <c r="C84" s="7" t="s">
        <v>66</v>
      </c>
      <c r="D84" s="10" t="s">
        <v>122</v>
      </c>
      <c r="E84" s="19" t="str" cm="1">
        <f t="array" ref="E84">_xlfn.LET(_xlpm.arr, $I84:$AC84,_xlpm.hdrs, $A$1:$AD$1,_xlpm.col_offset,COLUMN($I84)-1,_xlpm.idx,MATCH(TRUE,ISNUMBER(_xlpm.arr),0),IF(ISNUMBER(_xlpm.idx),INDEX(_xlpm.hdrs,_xlpm.idx+_xlpm.col_offset),""))</f>
        <v>Venue Hire</v>
      </c>
      <c r="F84" s="6">
        <v>40</v>
      </c>
      <c r="G84" s="6"/>
      <c r="H84" s="11">
        <f t="shared" si="2"/>
        <v>33815.420000000006</v>
      </c>
      <c r="I84" s="12"/>
      <c r="J84" s="12"/>
      <c r="K84" s="12"/>
      <c r="L84" s="12"/>
      <c r="M84" s="12"/>
      <c r="N84" s="12"/>
      <c r="O84" s="12"/>
      <c r="P84" s="12"/>
      <c r="Q84" s="12"/>
      <c r="R84" s="17"/>
      <c r="S84" s="17"/>
      <c r="T84" s="17"/>
      <c r="U84" s="17"/>
      <c r="V84" s="17"/>
      <c r="W84" s="17">
        <f>W76-F84</f>
        <v>11509.990000000002</v>
      </c>
      <c r="X84" s="17"/>
      <c r="Y84" s="17"/>
      <c r="Z84" s="17"/>
      <c r="AA84" s="17"/>
      <c r="AB84" s="17"/>
      <c r="AC84" s="47"/>
    </row>
    <row r="85" spans="1:29">
      <c r="A85" s="46">
        <v>45855</v>
      </c>
      <c r="B85" s="7" t="s">
        <v>65</v>
      </c>
      <c r="C85" s="7" t="s">
        <v>66</v>
      </c>
      <c r="D85" s="10" t="s">
        <v>34</v>
      </c>
      <c r="E85" s="19" t="str" cm="1">
        <f t="array" ref="E85">_xlfn.LET(_xlpm.arr, $I85:$AC85,_xlpm.hdrs, $A$1:$AD$1,_xlpm.col_offset,COLUMN($I85)-1,_xlpm.idx,MATCH(TRUE,ISNUMBER(_xlpm.arr),0),IF(ISNUMBER(_xlpm.idx),INDEX(_xlpm.hdrs,_xlpm.idx+_xlpm.col_offset),""))</f>
        <v>Hall Booking Income</v>
      </c>
      <c r="F85" s="6"/>
      <c r="G85" s="6">
        <v>40</v>
      </c>
      <c r="H85" s="11">
        <f t="shared" si="2"/>
        <v>33855.420000000006</v>
      </c>
      <c r="I85" s="12"/>
      <c r="J85" s="12"/>
      <c r="K85" s="12"/>
      <c r="L85" s="12"/>
      <c r="M85" s="12"/>
      <c r="N85" s="12"/>
      <c r="O85" s="12"/>
      <c r="P85" s="12"/>
      <c r="Q85" s="12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47">
        <v>40</v>
      </c>
    </row>
    <row r="86" spans="1:29">
      <c r="A86" s="46">
        <v>45855</v>
      </c>
      <c r="B86" s="7" t="s">
        <v>64</v>
      </c>
      <c r="C86" s="7" t="s">
        <v>155</v>
      </c>
      <c r="D86" s="10" t="s">
        <v>122</v>
      </c>
      <c r="E86" s="19" t="str" cm="1">
        <f t="array" ref="E86">_xlfn.LET(_xlpm.arr, $I86:$AC86,_xlpm.hdrs, $A$1:$AD$1,_xlpm.col_offset,COLUMN($I86)-1,_xlpm.idx,MATCH(TRUE,ISNUMBER(_xlpm.arr),0),IF(ISNUMBER(_xlpm.idx),INDEX(_xlpm.hdrs,_xlpm.idx+_xlpm.col_offset),""))</f>
        <v>Venue Hire</v>
      </c>
      <c r="F86" s="6">
        <v>160</v>
      </c>
      <c r="G86" s="6"/>
      <c r="H86" s="11">
        <f t="shared" si="2"/>
        <v>33695.420000000006</v>
      </c>
      <c r="I86" s="12"/>
      <c r="J86" s="12"/>
      <c r="K86" s="12"/>
      <c r="L86" s="12"/>
      <c r="M86" s="12"/>
      <c r="N86" s="12"/>
      <c r="O86" s="12"/>
      <c r="P86" s="12"/>
      <c r="Q86" s="12"/>
      <c r="R86" s="17"/>
      <c r="S86" s="17"/>
      <c r="T86" s="17"/>
      <c r="U86" s="17"/>
      <c r="V86" s="17"/>
      <c r="W86" s="17">
        <f>W84-F86</f>
        <v>11349.990000000002</v>
      </c>
      <c r="X86" s="17"/>
      <c r="Y86" s="17"/>
      <c r="Z86" s="17"/>
      <c r="AA86" s="17"/>
      <c r="AB86" s="17"/>
      <c r="AC86" s="47"/>
    </row>
    <row r="87" spans="1:29">
      <c r="A87" s="46">
        <v>45855</v>
      </c>
      <c r="B87" s="7" t="s">
        <v>64</v>
      </c>
      <c r="C87" s="7" t="s">
        <v>155</v>
      </c>
      <c r="D87" s="10" t="s">
        <v>34</v>
      </c>
      <c r="E87" s="19" t="str" cm="1">
        <f t="array" ref="E87">_xlfn.LET(_xlpm.arr, $I87:$AC87,_xlpm.hdrs, $A$1:$AD$1,_xlpm.col_offset,COLUMN($I87)-1,_xlpm.idx,MATCH(TRUE,ISNUMBER(_xlpm.arr),0),IF(ISNUMBER(_xlpm.idx),INDEX(_xlpm.hdrs,_xlpm.idx+_xlpm.col_offset),""))</f>
        <v>Hall Booking Income</v>
      </c>
      <c r="F87" s="6"/>
      <c r="G87" s="6">
        <v>160</v>
      </c>
      <c r="H87" s="11">
        <f t="shared" si="2"/>
        <v>33855.420000000006</v>
      </c>
      <c r="I87" s="12"/>
      <c r="J87" s="12"/>
      <c r="K87" s="12"/>
      <c r="L87" s="12"/>
      <c r="M87" s="12"/>
      <c r="N87" s="12"/>
      <c r="O87" s="12"/>
      <c r="P87" s="12"/>
      <c r="Q87" s="12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47">
        <v>160</v>
      </c>
    </row>
    <row r="88" spans="1:29">
      <c r="A88" s="46">
        <v>45855</v>
      </c>
      <c r="B88" s="7" t="s">
        <v>63</v>
      </c>
      <c r="C88" s="7" t="s">
        <v>153</v>
      </c>
      <c r="D88" s="10" t="s">
        <v>122</v>
      </c>
      <c r="E88" s="19" t="str" cm="1">
        <f t="array" ref="E88">_xlfn.LET(_xlpm.arr, $I88:$AC88,_xlpm.hdrs, $A$1:$AD$1,_xlpm.col_offset,COLUMN($I88)-1,_xlpm.idx,MATCH(TRUE,ISNUMBER(_xlpm.arr),0),IF(ISNUMBER(_xlpm.idx),INDEX(_xlpm.hdrs,_xlpm.idx+_xlpm.col_offset),""))</f>
        <v>Venue Hire</v>
      </c>
      <c r="F88" s="6">
        <v>20</v>
      </c>
      <c r="G88" s="6"/>
      <c r="H88" s="11">
        <f t="shared" si="2"/>
        <v>33835.420000000006</v>
      </c>
      <c r="I88" s="12"/>
      <c r="J88" s="12"/>
      <c r="K88" s="12"/>
      <c r="L88" s="12"/>
      <c r="M88" s="12"/>
      <c r="N88" s="12"/>
      <c r="O88" s="12"/>
      <c r="P88" s="12"/>
      <c r="Q88" s="12"/>
      <c r="R88" s="17"/>
      <c r="S88" s="17"/>
      <c r="T88" s="17"/>
      <c r="U88" s="17"/>
      <c r="V88" s="17"/>
      <c r="W88" s="17">
        <f>W86-F88</f>
        <v>11329.990000000002</v>
      </c>
      <c r="X88" s="17"/>
      <c r="Y88" s="17"/>
      <c r="Z88" s="17"/>
      <c r="AA88" s="17"/>
      <c r="AB88" s="17"/>
      <c r="AC88" s="47"/>
    </row>
    <row r="89" spans="1:29">
      <c r="A89" s="46">
        <v>45855</v>
      </c>
      <c r="B89" s="7" t="s">
        <v>63</v>
      </c>
      <c r="C89" s="7" t="s">
        <v>153</v>
      </c>
      <c r="D89" s="10" t="s">
        <v>34</v>
      </c>
      <c r="E89" s="19" t="str" cm="1">
        <f t="array" ref="E89">_xlfn.LET(_xlpm.arr, $I89:$AC89,_xlpm.hdrs, $A$1:$AD$1,_xlpm.col_offset,COLUMN($I89)-1,_xlpm.idx,MATCH(TRUE,ISNUMBER(_xlpm.arr),0),IF(ISNUMBER(_xlpm.idx),INDEX(_xlpm.hdrs,_xlpm.idx+_xlpm.col_offset),""))</f>
        <v>Hall Booking Income</v>
      </c>
      <c r="F89" s="6"/>
      <c r="G89" s="6">
        <v>20</v>
      </c>
      <c r="H89" s="11">
        <f t="shared" si="2"/>
        <v>33855.420000000006</v>
      </c>
      <c r="I89" s="12"/>
      <c r="J89" s="12"/>
      <c r="K89" s="12"/>
      <c r="L89" s="12"/>
      <c r="M89" s="12"/>
      <c r="N89" s="12"/>
      <c r="O89" s="12"/>
      <c r="P89" s="12"/>
      <c r="Q89" s="12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47">
        <v>20</v>
      </c>
    </row>
    <row r="90" spans="1:29">
      <c r="A90" s="46">
        <v>45855</v>
      </c>
      <c r="B90" s="18" t="s">
        <v>45</v>
      </c>
      <c r="C90" s="18" t="s">
        <v>154</v>
      </c>
      <c r="D90" s="10" t="s">
        <v>122</v>
      </c>
      <c r="E90" s="19" t="str" cm="1">
        <f t="array" ref="E90">_xlfn.LET(_xlpm.arr, $I90:$AC90,_xlpm.hdrs, $A$1:$AD$1,_xlpm.col_offset,COLUMN($I90)-1,_xlpm.idx,MATCH(TRUE,ISNUMBER(_xlpm.arr),0),IF(ISNUMBER(_xlpm.idx),INDEX(_xlpm.hdrs,_xlpm.idx+_xlpm.col_offset),""))</f>
        <v>Venue Hire</v>
      </c>
      <c r="F90" s="6">
        <v>20</v>
      </c>
      <c r="G90" s="6"/>
      <c r="H90" s="11">
        <f t="shared" si="2"/>
        <v>33835.420000000006</v>
      </c>
      <c r="I90" s="12"/>
      <c r="J90" s="12"/>
      <c r="K90" s="12"/>
      <c r="L90" s="12"/>
      <c r="M90" s="12"/>
      <c r="N90" s="12"/>
      <c r="O90" s="12"/>
      <c r="P90" s="12"/>
      <c r="Q90" s="12"/>
      <c r="R90" s="17"/>
      <c r="S90" s="17"/>
      <c r="T90" s="17"/>
      <c r="U90" s="17"/>
      <c r="V90" s="17"/>
      <c r="W90" s="17">
        <f>W88-F90</f>
        <v>11309.990000000002</v>
      </c>
      <c r="X90" s="17"/>
      <c r="Y90" s="17"/>
      <c r="Z90" s="17"/>
      <c r="AA90" s="17"/>
      <c r="AB90" s="17"/>
      <c r="AC90" s="47"/>
    </row>
    <row r="91" spans="1:29">
      <c r="A91" s="46">
        <v>45855</v>
      </c>
      <c r="B91" s="18" t="s">
        <v>45</v>
      </c>
      <c r="C91" s="18" t="s">
        <v>154</v>
      </c>
      <c r="D91" s="10" t="s">
        <v>34</v>
      </c>
      <c r="E91" s="19" t="str" cm="1">
        <f t="array" ref="E91">_xlfn.LET(_xlpm.arr, $I91:$AC91,_xlpm.hdrs, $A$1:$AD$1,_xlpm.col_offset,COLUMN($I91)-1,_xlpm.idx,MATCH(TRUE,ISNUMBER(_xlpm.arr),0),IF(ISNUMBER(_xlpm.idx),INDEX(_xlpm.hdrs,_xlpm.idx+_xlpm.col_offset),""))</f>
        <v>Hall Booking Income</v>
      </c>
      <c r="F91" s="6"/>
      <c r="G91" s="6">
        <v>20</v>
      </c>
      <c r="H91" s="11">
        <f t="shared" si="2"/>
        <v>33855.420000000006</v>
      </c>
      <c r="I91" s="12"/>
      <c r="J91" s="12"/>
      <c r="K91" s="12"/>
      <c r="L91" s="12"/>
      <c r="M91" s="12"/>
      <c r="N91" s="12"/>
      <c r="O91" s="12"/>
      <c r="P91" s="12"/>
      <c r="Q91" s="12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47">
        <v>20</v>
      </c>
    </row>
    <row r="92" spans="1:29">
      <c r="A92" s="46">
        <v>45856</v>
      </c>
      <c r="B92" s="18" t="s">
        <v>61</v>
      </c>
      <c r="C92" s="18" t="s">
        <v>62</v>
      </c>
      <c r="D92" s="7" t="s">
        <v>34</v>
      </c>
      <c r="E92" s="19" t="str" cm="1">
        <f t="array" ref="E92">_xlfn.LET(_xlpm.arr, $I92:$AC92,_xlpm.hdrs, $A$1:$AD$1,_xlpm.col_offset,COLUMN($I92)-1,_xlpm.idx,MATCH(TRUE,ISNUMBER(_xlpm.arr),0),IF(ISNUMBER(_xlpm.idx),INDEX(_xlpm.hdrs,_xlpm.idx+_xlpm.col_offset),""))</f>
        <v>Hall Booking Income</v>
      </c>
      <c r="F92" s="6"/>
      <c r="G92" s="5">
        <v>50</v>
      </c>
      <c r="H92" s="11">
        <f t="shared" si="2"/>
        <v>33905.420000000006</v>
      </c>
      <c r="I92" s="12"/>
      <c r="J92" s="12"/>
      <c r="K92" s="12"/>
      <c r="L92" s="12"/>
      <c r="M92" s="12"/>
      <c r="N92" s="12"/>
      <c r="O92" s="12"/>
      <c r="P92" s="12"/>
      <c r="Q92" s="12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47">
        <v>50</v>
      </c>
    </row>
    <row r="93" spans="1:29">
      <c r="A93" s="46">
        <v>45859</v>
      </c>
      <c r="B93" s="18" t="s">
        <v>167</v>
      </c>
      <c r="C93" s="18" t="s">
        <v>60</v>
      </c>
      <c r="D93" s="18" t="s">
        <v>40</v>
      </c>
      <c r="E93" s="19" t="str" cm="1">
        <f t="array" ref="E93">_xlfn.LET(_xlpm.arr, $I93:$AC93,_xlpm.hdrs, $A$1:$AD$1,_xlpm.col_offset,COLUMN($I93)-1,_xlpm.idx,MATCH(TRUE,ISNUMBER(_xlpm.arr),0),IF(ISNUMBER(_xlpm.idx),INDEX(_xlpm.hdrs,_xlpm.idx+_xlpm.col_offset),""))</f>
        <v>Hall Funding</v>
      </c>
      <c r="F93" s="6">
        <v>27.99</v>
      </c>
      <c r="G93" s="5"/>
      <c r="H93" s="11">
        <f t="shared" si="2"/>
        <v>33877.430000000008</v>
      </c>
      <c r="I93" s="12"/>
      <c r="J93" s="12"/>
      <c r="K93" s="12">
        <f>K62-F93</f>
        <v>4485.12</v>
      </c>
      <c r="L93" s="12"/>
      <c r="M93" s="12"/>
      <c r="N93" s="12"/>
      <c r="O93" s="12"/>
      <c r="P93" s="12"/>
      <c r="Q93" s="12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47"/>
    </row>
    <row r="94" spans="1:29">
      <c r="A94" s="46">
        <v>45863</v>
      </c>
      <c r="B94" s="18" t="s">
        <v>58</v>
      </c>
      <c r="C94" s="18" t="s">
        <v>59</v>
      </c>
      <c r="D94" s="18" t="s">
        <v>40</v>
      </c>
      <c r="E94" s="19" t="str" cm="1">
        <f t="array" ref="E94">_xlfn.LET(_xlpm.arr, $I94:$AC94,_xlpm.hdrs, $A$1:$AD$1,_xlpm.col_offset,COLUMN($I94)-1,_xlpm.idx,MATCH(TRUE,ISNUMBER(_xlpm.arr),0),IF(ISNUMBER(_xlpm.idx),INDEX(_xlpm.hdrs,_xlpm.idx+_xlpm.col_offset),""))</f>
        <v>Hall Funding</v>
      </c>
      <c r="F94" s="5">
        <v>185.97</v>
      </c>
      <c r="G94" s="6"/>
      <c r="H94" s="11">
        <f t="shared" si="2"/>
        <v>33691.460000000006</v>
      </c>
      <c r="I94" s="12"/>
      <c r="J94" s="12"/>
      <c r="K94" s="12">
        <f>K93-F94</f>
        <v>4299.1499999999996</v>
      </c>
      <c r="L94" s="12"/>
      <c r="M94" s="12"/>
      <c r="N94" s="12"/>
      <c r="O94" s="12"/>
      <c r="P94" s="12"/>
      <c r="Q94" s="12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47"/>
    </row>
    <row r="95" spans="1:29">
      <c r="A95" s="46">
        <v>45864</v>
      </c>
      <c r="B95" s="18" t="s">
        <v>168</v>
      </c>
      <c r="C95" s="18"/>
      <c r="D95" s="18" t="s">
        <v>34</v>
      </c>
      <c r="E95" s="19" t="str" cm="1">
        <f t="array" ref="E95">_xlfn.LET(_xlpm.arr, $I95:$AC95,_xlpm.hdrs, $A$1:$AD$1,_xlpm.col_offset,COLUMN($I95)-1,_xlpm.idx,MATCH(TRUE,ISNUMBER(_xlpm.arr),0),IF(ISNUMBER(_xlpm.idx),INDEX(_xlpm.hdrs,_xlpm.idx+_xlpm.col_offset),""))</f>
        <v>Book Fair Income</v>
      </c>
      <c r="F95" s="5"/>
      <c r="G95" s="6">
        <v>53.91</v>
      </c>
      <c r="H95" s="11">
        <f t="shared" si="2"/>
        <v>33745.37000000001</v>
      </c>
      <c r="I95" s="12"/>
      <c r="J95" s="12"/>
      <c r="K95" s="12"/>
      <c r="L95" s="12"/>
      <c r="M95" s="12"/>
      <c r="N95" s="12"/>
      <c r="O95" s="12"/>
      <c r="P95" s="12"/>
      <c r="Q95" s="12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47">
        <v>53.91</v>
      </c>
      <c r="AC95" s="47"/>
    </row>
    <row r="96" spans="1:29">
      <c r="A96" s="46">
        <v>45866</v>
      </c>
      <c r="B96" s="18" t="s">
        <v>56</v>
      </c>
      <c r="C96" s="18" t="s">
        <v>57</v>
      </c>
      <c r="D96" s="7" t="s">
        <v>40</v>
      </c>
      <c r="E96" s="19" t="str" cm="1">
        <f t="array" ref="E96">_xlfn.LET(_xlpm.arr, $I96:$AC96,_xlpm.hdrs, $A$1:$AD$1,_xlpm.col_offset,COLUMN($I96)-1,_xlpm.idx,MATCH(TRUE,ISNUMBER(_xlpm.arr),0),IF(ISNUMBER(_xlpm.idx),INDEX(_xlpm.hdrs,_xlpm.idx+_xlpm.col_offset),""))</f>
        <v>Hall Funding</v>
      </c>
      <c r="F96" s="5">
        <v>184.37</v>
      </c>
      <c r="G96" s="6"/>
      <c r="H96" s="11">
        <f t="shared" si="2"/>
        <v>33561.000000000007</v>
      </c>
      <c r="I96" s="12"/>
      <c r="J96" s="12"/>
      <c r="K96" s="12">
        <f>K94-F96</f>
        <v>4114.78</v>
      </c>
      <c r="L96" s="12"/>
      <c r="M96" s="12"/>
      <c r="N96" s="12"/>
      <c r="O96" s="12"/>
      <c r="P96" s="12"/>
      <c r="Q96" s="12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47"/>
    </row>
    <row r="97" spans="1:29">
      <c r="A97" s="46">
        <v>45874</v>
      </c>
      <c r="B97" s="18" t="s">
        <v>118</v>
      </c>
      <c r="C97" s="18" t="s">
        <v>55</v>
      </c>
      <c r="D97" s="18" t="s">
        <v>34</v>
      </c>
      <c r="E97" s="19" t="str" cm="1">
        <f t="array" ref="E97">_xlfn.LET(_xlpm.arr, $I97:$AC97,_xlpm.hdrs, $A$1:$AD$1,_xlpm.col_offset,COLUMN($I97)-1,_xlpm.idx,MATCH(TRUE,ISNUMBER(_xlpm.arr),0),IF(ISNUMBER(_xlpm.idx),INDEX(_xlpm.hdrs,_xlpm.idx+_xlpm.col_offset),""))</f>
        <v>Hall Booking Income</v>
      </c>
      <c r="F97" s="5"/>
      <c r="G97" s="6">
        <v>7.5</v>
      </c>
      <c r="H97" s="11">
        <f t="shared" si="2"/>
        <v>33568.500000000007</v>
      </c>
      <c r="I97" s="12"/>
      <c r="J97" s="12"/>
      <c r="K97" s="12"/>
      <c r="L97" s="12"/>
      <c r="M97" s="12"/>
      <c r="N97" s="12"/>
      <c r="O97" s="12"/>
      <c r="P97" s="12"/>
      <c r="Q97" s="12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47">
        <v>7.5</v>
      </c>
    </row>
    <row r="98" spans="1:29" ht="14.4" customHeight="1">
      <c r="A98" s="46">
        <v>45874</v>
      </c>
      <c r="B98" s="18" t="s">
        <v>53</v>
      </c>
      <c r="C98" s="18" t="s">
        <v>54</v>
      </c>
      <c r="D98" s="10" t="s">
        <v>122</v>
      </c>
      <c r="E98" s="19" t="str" cm="1">
        <f t="array" ref="E98">_xlfn.LET(_xlpm.arr, $I98:$AC98,_xlpm.hdrs, $A$1:$AD$1,_xlpm.col_offset,COLUMN($I98)-1,_xlpm.idx,MATCH(TRUE,ISNUMBER(_xlpm.arr),0),IF(ISNUMBER(_xlpm.idx),INDEX(_xlpm.hdrs,_xlpm.idx+_xlpm.col_offset),""))</f>
        <v>Easy Movers</v>
      </c>
      <c r="F98" s="6">
        <v>180</v>
      </c>
      <c r="G98" s="5"/>
      <c r="H98" s="11">
        <f t="shared" si="2"/>
        <v>33388.500000000007</v>
      </c>
      <c r="I98" s="12"/>
      <c r="J98" s="12"/>
      <c r="K98" s="12"/>
      <c r="L98" s="12"/>
      <c r="M98" s="12"/>
      <c r="N98" s="12"/>
      <c r="O98" s="12"/>
      <c r="P98" s="12"/>
      <c r="Q98" s="12"/>
      <c r="R98" s="17"/>
      <c r="S98" s="17"/>
      <c r="T98" s="17">
        <f>T75-F98</f>
        <v>1032</v>
      </c>
      <c r="U98" s="17"/>
      <c r="V98" s="17"/>
      <c r="W98" s="17"/>
      <c r="X98" s="17"/>
      <c r="Y98" s="17"/>
      <c r="Z98" s="17"/>
      <c r="AA98" s="17"/>
      <c r="AB98" s="17"/>
      <c r="AC98" s="47"/>
    </row>
    <row r="99" spans="1:29">
      <c r="A99" s="46">
        <v>45874</v>
      </c>
      <c r="B99" s="7" t="s">
        <v>117</v>
      </c>
      <c r="C99" s="7" t="s">
        <v>52</v>
      </c>
      <c r="D99" s="10" t="s">
        <v>122</v>
      </c>
      <c r="E99" s="19" t="str" cm="1">
        <f t="array" ref="E99">_xlfn.LET(_xlpm.arr, $I99:$AC99,_xlpm.hdrs, $A$1:$AD$1,_xlpm.col_offset,COLUMN($I99)-1,_xlpm.idx,MATCH(TRUE,ISNUMBER(_xlpm.arr),0),IF(ISNUMBER(_xlpm.idx),INDEX(_xlpm.hdrs,_xlpm.idx+_xlpm.col_offset),""))</f>
        <v>Venue Hire</v>
      </c>
      <c r="F99" s="6">
        <v>55</v>
      </c>
      <c r="G99" s="6"/>
      <c r="H99" s="11">
        <f t="shared" si="2"/>
        <v>33333.500000000007</v>
      </c>
      <c r="I99" s="12"/>
      <c r="J99" s="12"/>
      <c r="K99" s="12"/>
      <c r="L99" s="12"/>
      <c r="M99" s="12"/>
      <c r="N99" s="12"/>
      <c r="O99" s="12"/>
      <c r="P99" s="12"/>
      <c r="Q99" s="12"/>
      <c r="R99" s="17"/>
      <c r="S99" s="17"/>
      <c r="T99" s="17"/>
      <c r="U99" s="17"/>
      <c r="V99" s="17"/>
      <c r="W99" s="17">
        <f>W90-F99</f>
        <v>11254.990000000002</v>
      </c>
      <c r="X99" s="17"/>
      <c r="Y99" s="17"/>
      <c r="Z99" s="17"/>
      <c r="AA99" s="17"/>
      <c r="AB99" s="17"/>
      <c r="AC99" s="47"/>
    </row>
    <row r="100" spans="1:29">
      <c r="A100" s="46">
        <v>45874</v>
      </c>
      <c r="B100" s="7" t="s">
        <v>117</v>
      </c>
      <c r="C100" s="7" t="s">
        <v>52</v>
      </c>
      <c r="D100" s="10" t="s">
        <v>34</v>
      </c>
      <c r="E100" s="19" t="str" cm="1">
        <f t="array" ref="E100">_xlfn.LET(_xlpm.arr, $I100:$AC100,_xlpm.hdrs, $A$1:$AD$1,_xlpm.col_offset,COLUMN($I100)-1,_xlpm.idx,MATCH(TRUE,ISNUMBER(_xlpm.arr),0),IF(ISNUMBER(_xlpm.idx),INDEX(_xlpm.hdrs,_xlpm.idx+_xlpm.col_offset),""))</f>
        <v>Hall Booking Income</v>
      </c>
      <c r="F100" s="6"/>
      <c r="G100" s="6">
        <v>55</v>
      </c>
      <c r="H100" s="11">
        <f t="shared" si="2"/>
        <v>33388.500000000007</v>
      </c>
      <c r="I100" s="12"/>
      <c r="J100" s="12"/>
      <c r="K100" s="12"/>
      <c r="L100" s="12"/>
      <c r="M100" s="12"/>
      <c r="N100" s="12"/>
      <c r="O100" s="12"/>
      <c r="P100" s="12"/>
      <c r="Q100" s="12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47">
        <v>55</v>
      </c>
    </row>
    <row r="101" spans="1:29">
      <c r="A101" s="46">
        <v>45874</v>
      </c>
      <c r="B101" s="7" t="s">
        <v>50</v>
      </c>
      <c r="C101" s="7" t="s">
        <v>51</v>
      </c>
      <c r="D101" s="10" t="s">
        <v>122</v>
      </c>
      <c r="E101" s="19" t="str" cm="1">
        <f t="array" ref="E101">_xlfn.LET(_xlpm.arr, $I101:$AC101,_xlpm.hdrs, $A$1:$AD$1,_xlpm.col_offset,COLUMN($I101)-1,_xlpm.idx,MATCH(TRUE,ISNUMBER(_xlpm.arr),0),IF(ISNUMBER(_xlpm.idx),INDEX(_xlpm.hdrs,_xlpm.idx+_xlpm.col_offset),""))</f>
        <v>Venue Hire</v>
      </c>
      <c r="F101" s="5">
        <v>10</v>
      </c>
      <c r="G101" s="6"/>
      <c r="H101" s="11">
        <f t="shared" si="2"/>
        <v>33378.500000000007</v>
      </c>
      <c r="I101" s="12"/>
      <c r="J101" s="12"/>
      <c r="K101" s="12"/>
      <c r="L101" s="12"/>
      <c r="M101" s="12"/>
      <c r="N101" s="12"/>
      <c r="O101" s="12"/>
      <c r="P101" s="12"/>
      <c r="Q101" s="12"/>
      <c r="R101" s="17"/>
      <c r="S101" s="17"/>
      <c r="T101" s="17"/>
      <c r="U101" s="17"/>
      <c r="V101" s="17"/>
      <c r="W101" s="17">
        <f>W99-F101</f>
        <v>11244.990000000002</v>
      </c>
      <c r="X101" s="17"/>
      <c r="Y101" s="17"/>
      <c r="Z101" s="17"/>
      <c r="AA101" s="17"/>
      <c r="AB101" s="17"/>
      <c r="AC101" s="47"/>
    </row>
    <row r="102" spans="1:29">
      <c r="A102" s="46">
        <v>45874</v>
      </c>
      <c r="B102" s="7" t="s">
        <v>50</v>
      </c>
      <c r="C102" s="7" t="s">
        <v>51</v>
      </c>
      <c r="D102" s="10" t="s">
        <v>34</v>
      </c>
      <c r="E102" s="19" t="str" cm="1">
        <f t="array" ref="E102">_xlfn.LET(_xlpm.arr, $I102:$AC102,_xlpm.hdrs, $A$1:$AD$1,_xlpm.col_offset,COLUMN($I102)-1,_xlpm.idx,MATCH(TRUE,ISNUMBER(_xlpm.arr),0),IF(ISNUMBER(_xlpm.idx),INDEX(_xlpm.hdrs,_xlpm.idx+_xlpm.col_offset),""))</f>
        <v>Hall Booking Income</v>
      </c>
      <c r="F102" s="5"/>
      <c r="G102" s="6">
        <v>10</v>
      </c>
      <c r="H102" s="11">
        <f t="shared" si="2"/>
        <v>33388.500000000007</v>
      </c>
      <c r="I102" s="12"/>
      <c r="J102" s="12"/>
      <c r="K102" s="12"/>
      <c r="L102" s="12"/>
      <c r="M102" s="12"/>
      <c r="N102" s="12"/>
      <c r="O102" s="12"/>
      <c r="P102" s="12"/>
      <c r="Q102" s="12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47">
        <v>10</v>
      </c>
    </row>
    <row r="103" spans="1:29">
      <c r="A103" s="46">
        <v>45874</v>
      </c>
      <c r="B103" s="7" t="s">
        <v>64</v>
      </c>
      <c r="C103" s="7" t="s">
        <v>152</v>
      </c>
      <c r="D103" s="10" t="s">
        <v>122</v>
      </c>
      <c r="E103" s="19" t="str" cm="1">
        <f t="array" ref="E103">_xlfn.LET(_xlpm.arr, $I103:$AC103,_xlpm.hdrs, $A$1:$AD$1,_xlpm.col_offset,COLUMN($I103)-1,_xlpm.idx,MATCH(TRUE,ISNUMBER(_xlpm.arr),0),IF(ISNUMBER(_xlpm.idx),INDEX(_xlpm.hdrs,_xlpm.idx+_xlpm.col_offset),""))</f>
        <v>Venue Hire</v>
      </c>
      <c r="F103" s="6">
        <v>200</v>
      </c>
      <c r="G103" s="6"/>
      <c r="H103" s="11">
        <f t="shared" si="2"/>
        <v>33188.500000000007</v>
      </c>
      <c r="I103" s="12"/>
      <c r="J103" s="12"/>
      <c r="K103" s="12"/>
      <c r="L103" s="12"/>
      <c r="M103" s="12"/>
      <c r="N103" s="12"/>
      <c r="O103" s="12"/>
      <c r="P103" s="12"/>
      <c r="Q103" s="12"/>
      <c r="R103" s="17"/>
      <c r="S103" s="17"/>
      <c r="T103" s="17"/>
      <c r="U103" s="17"/>
      <c r="V103" s="17"/>
      <c r="W103" s="17">
        <f>W101-F103</f>
        <v>11044.990000000002</v>
      </c>
      <c r="X103" s="17"/>
      <c r="Y103" s="17"/>
      <c r="Z103" s="17"/>
      <c r="AA103" s="17"/>
      <c r="AB103" s="17"/>
      <c r="AC103" s="47"/>
    </row>
    <row r="104" spans="1:29">
      <c r="A104" s="46">
        <v>45874</v>
      </c>
      <c r="B104" s="7" t="s">
        <v>64</v>
      </c>
      <c r="C104" s="7" t="s">
        <v>152</v>
      </c>
      <c r="D104" s="10" t="s">
        <v>34</v>
      </c>
      <c r="E104" s="19" t="str" cm="1">
        <f t="array" ref="E104">_xlfn.LET(_xlpm.arr, $I104:$AC104,_xlpm.hdrs, $A$1:$AD$1,_xlpm.col_offset,COLUMN($I104)-1,_xlpm.idx,MATCH(TRUE,ISNUMBER(_xlpm.arr),0),IF(ISNUMBER(_xlpm.idx),INDEX(_xlpm.hdrs,_xlpm.idx+_xlpm.col_offset),""))</f>
        <v>Hall Booking Income</v>
      </c>
      <c r="F104" s="6"/>
      <c r="G104" s="6">
        <v>200</v>
      </c>
      <c r="H104" s="11">
        <f t="shared" si="2"/>
        <v>33388.500000000007</v>
      </c>
      <c r="I104" s="12"/>
      <c r="J104" s="12"/>
      <c r="K104" s="12"/>
      <c r="L104" s="12"/>
      <c r="M104" s="12"/>
      <c r="N104" s="12"/>
      <c r="O104" s="12"/>
      <c r="P104" s="12"/>
      <c r="Q104" s="12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47">
        <v>200</v>
      </c>
    </row>
    <row r="105" spans="1:29">
      <c r="A105" s="46">
        <v>45874</v>
      </c>
      <c r="B105" s="7" t="s">
        <v>48</v>
      </c>
      <c r="C105" s="7" t="s">
        <v>49</v>
      </c>
      <c r="D105" s="10" t="s">
        <v>122</v>
      </c>
      <c r="E105" s="19" t="str" cm="1">
        <f t="array" ref="E105">_xlfn.LET(_xlpm.arr, $I105:$AC105,_xlpm.hdrs, $A$1:$AD$1,_xlpm.col_offset,COLUMN($I105)-1,_xlpm.idx,MATCH(TRUE,ISNUMBER(_xlpm.arr),0),IF(ISNUMBER(_xlpm.idx),INDEX(_xlpm.hdrs,_xlpm.idx+_xlpm.col_offset),""))</f>
        <v>Venue Hire</v>
      </c>
      <c r="F105" s="6">
        <v>50</v>
      </c>
      <c r="G105" s="6"/>
      <c r="H105" s="11">
        <f t="shared" si="2"/>
        <v>33338.500000000007</v>
      </c>
      <c r="I105" s="12"/>
      <c r="J105" s="12"/>
      <c r="K105" s="12"/>
      <c r="L105" s="12"/>
      <c r="M105" s="12"/>
      <c r="N105" s="12"/>
      <c r="O105" s="12"/>
      <c r="P105" s="12"/>
      <c r="Q105" s="12"/>
      <c r="R105" s="17"/>
      <c r="S105" s="17"/>
      <c r="T105" s="17"/>
      <c r="U105" s="17"/>
      <c r="V105" s="17"/>
      <c r="W105" s="17">
        <f>W103-F105</f>
        <v>10994.990000000002</v>
      </c>
      <c r="X105" s="17"/>
      <c r="Y105" s="17"/>
      <c r="Z105" s="17"/>
      <c r="AA105" s="17"/>
      <c r="AB105" s="17"/>
      <c r="AC105" s="47"/>
    </row>
    <row r="106" spans="1:29">
      <c r="A106" s="46">
        <v>45874</v>
      </c>
      <c r="B106" s="7" t="s">
        <v>48</v>
      </c>
      <c r="C106" s="7" t="s">
        <v>49</v>
      </c>
      <c r="D106" s="10" t="s">
        <v>34</v>
      </c>
      <c r="E106" s="19" t="str" cm="1">
        <f t="array" ref="E106">_xlfn.LET(_xlpm.arr, $I106:$AC106,_xlpm.hdrs, $A$1:$AD$1,_xlpm.col_offset,COLUMN($I106)-1,_xlpm.idx,MATCH(TRUE,ISNUMBER(_xlpm.arr),0),IF(ISNUMBER(_xlpm.idx),INDEX(_xlpm.hdrs,_xlpm.idx+_xlpm.col_offset),""))</f>
        <v>Hall Booking Income</v>
      </c>
      <c r="F106" s="6"/>
      <c r="G106" s="6">
        <v>50</v>
      </c>
      <c r="H106" s="11">
        <f t="shared" si="2"/>
        <v>33388.500000000007</v>
      </c>
      <c r="I106" s="12"/>
      <c r="J106" s="12"/>
      <c r="K106" s="12"/>
      <c r="L106" s="12"/>
      <c r="M106" s="12"/>
      <c r="N106" s="12"/>
      <c r="O106" s="12"/>
      <c r="P106" s="12"/>
      <c r="Q106" s="12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47">
        <v>50</v>
      </c>
    </row>
    <row r="107" spans="1:29">
      <c r="A107" s="46">
        <v>45874</v>
      </c>
      <c r="B107" s="7" t="s">
        <v>46</v>
      </c>
      <c r="C107" s="7" t="s">
        <v>47</v>
      </c>
      <c r="D107" s="3" t="s">
        <v>37</v>
      </c>
      <c r="E107" s="19" t="str" cm="1">
        <f t="array" ref="E107">_xlfn.LET(_xlpm.arr, $I107:$AC107,_xlpm.hdrs, $A$1:$AD$1,_xlpm.col_offset,COLUMN($I107)-1,_xlpm.idx,MATCH(TRUE,ISNUMBER(_xlpm.arr),0),IF(ISNUMBER(_xlpm.idx),INDEX(_xlpm.hdrs,_xlpm.idx+_xlpm.col_offset),""))</f>
        <v>Parent &amp; Toddler</v>
      </c>
      <c r="F107" s="6">
        <v>125</v>
      </c>
      <c r="G107" s="6"/>
      <c r="H107" s="11">
        <f t="shared" si="2"/>
        <v>33263.500000000007</v>
      </c>
      <c r="I107" s="12"/>
      <c r="J107" s="12"/>
      <c r="K107" s="12"/>
      <c r="L107" s="12"/>
      <c r="M107" s="12">
        <f>M82-F107</f>
        <v>504.95000000000005</v>
      </c>
      <c r="N107" s="12"/>
      <c r="O107" s="12"/>
      <c r="P107" s="12"/>
      <c r="Q107" s="12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47"/>
    </row>
    <row r="108" spans="1:29">
      <c r="A108" s="46">
        <v>45874</v>
      </c>
      <c r="B108" s="7" t="s">
        <v>46</v>
      </c>
      <c r="C108" s="7" t="s">
        <v>47</v>
      </c>
      <c r="D108" s="3" t="s">
        <v>34</v>
      </c>
      <c r="E108" s="19" t="str" cm="1">
        <f t="array" ref="E108">_xlfn.LET(_xlpm.arr, $I108:$AC108,_xlpm.hdrs, $A$1:$AD$1,_xlpm.col_offset,COLUMN($I108)-1,_xlpm.idx,MATCH(TRUE,ISNUMBER(_xlpm.arr),0),IF(ISNUMBER(_xlpm.idx),INDEX(_xlpm.hdrs,_xlpm.idx+_xlpm.col_offset),""))</f>
        <v>Hall Booking Income</v>
      </c>
      <c r="F108" s="6"/>
      <c r="G108" s="6">
        <v>125</v>
      </c>
      <c r="H108" s="11">
        <f t="shared" si="2"/>
        <v>33388.500000000007</v>
      </c>
      <c r="I108" s="12"/>
      <c r="J108" s="12"/>
      <c r="K108" s="12"/>
      <c r="L108" s="12"/>
      <c r="M108" s="12"/>
      <c r="N108" s="12"/>
      <c r="O108" s="12"/>
      <c r="P108" s="12"/>
      <c r="Q108" s="12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47">
        <v>125</v>
      </c>
    </row>
    <row r="109" spans="1:29">
      <c r="A109" s="46">
        <v>45874</v>
      </c>
      <c r="B109" s="7" t="s">
        <v>45</v>
      </c>
      <c r="C109" s="7" t="s">
        <v>151</v>
      </c>
      <c r="D109" s="10" t="s">
        <v>122</v>
      </c>
      <c r="E109" s="19" t="str" cm="1">
        <f t="array" ref="E109">_xlfn.LET(_xlpm.arr, $I109:$AC109,_xlpm.hdrs, $A$1:$AD$1,_xlpm.col_offset,COLUMN($I109)-1,_xlpm.idx,MATCH(TRUE,ISNUMBER(_xlpm.arr),0),IF(ISNUMBER(_xlpm.idx),INDEX(_xlpm.hdrs,_xlpm.idx+_xlpm.col_offset),""))</f>
        <v>Venue Hire</v>
      </c>
      <c r="F109" s="6">
        <v>20</v>
      </c>
      <c r="G109" s="6"/>
      <c r="H109" s="11">
        <f t="shared" si="2"/>
        <v>33368.500000000007</v>
      </c>
      <c r="I109" s="12"/>
      <c r="J109" s="12"/>
      <c r="K109" s="12"/>
      <c r="L109" s="12"/>
      <c r="M109" s="12"/>
      <c r="N109" s="12"/>
      <c r="O109" s="12"/>
      <c r="P109" s="12"/>
      <c r="Q109" s="12"/>
      <c r="R109" s="17"/>
      <c r="S109" s="17"/>
      <c r="T109" s="17"/>
      <c r="U109" s="17"/>
      <c r="V109" s="17"/>
      <c r="W109" s="17">
        <f>W105-F109</f>
        <v>10974.990000000002</v>
      </c>
      <c r="X109" s="17"/>
      <c r="Y109" s="17"/>
      <c r="Z109" s="17"/>
      <c r="AA109" s="17"/>
      <c r="AB109" s="17"/>
      <c r="AC109" s="47"/>
    </row>
    <row r="110" spans="1:29">
      <c r="A110" s="46">
        <v>45874</v>
      </c>
      <c r="B110" s="7" t="s">
        <v>45</v>
      </c>
      <c r="C110" s="7" t="s">
        <v>151</v>
      </c>
      <c r="D110" s="10" t="s">
        <v>34</v>
      </c>
      <c r="E110" s="19" t="str" cm="1">
        <f t="array" ref="E110">_xlfn.LET(_xlpm.arr, $I110:$AC110,_xlpm.hdrs, $A$1:$AD$1,_xlpm.col_offset,COLUMN($I110)-1,_xlpm.idx,MATCH(TRUE,ISNUMBER(_xlpm.arr),0),IF(ISNUMBER(_xlpm.idx),INDEX(_xlpm.hdrs,_xlpm.idx+_xlpm.col_offset),""))</f>
        <v>Hall Booking Income</v>
      </c>
      <c r="F110" s="6"/>
      <c r="G110" s="6">
        <v>20</v>
      </c>
      <c r="H110" s="11">
        <f t="shared" si="2"/>
        <v>33388.500000000007</v>
      </c>
      <c r="I110" s="12"/>
      <c r="J110" s="12"/>
      <c r="K110" s="12"/>
      <c r="L110" s="12"/>
      <c r="M110" s="12"/>
      <c r="N110" s="12"/>
      <c r="O110" s="12"/>
      <c r="P110" s="12"/>
      <c r="Q110" s="12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47">
        <v>20</v>
      </c>
    </row>
    <row r="111" spans="1:29">
      <c r="A111" s="46">
        <v>45876</v>
      </c>
      <c r="B111" s="7" t="s">
        <v>42</v>
      </c>
      <c r="C111" s="7"/>
      <c r="D111" s="10" t="s">
        <v>122</v>
      </c>
      <c r="E111" s="19" t="str" cm="1">
        <f t="array" ref="E111">_xlfn.LET(_xlpm.arr, $I111:$AC111,_xlpm.hdrs, $A$1:$AD$1,_xlpm.col_offset,COLUMN($I111)-1,_xlpm.idx,MATCH(TRUE,ISNUMBER(_xlpm.arr),0),IF(ISNUMBER(_xlpm.idx),INDEX(_xlpm.hdrs,_xlpm.idx+_xlpm.col_offset),""))</f>
        <v>Easy Movers</v>
      </c>
      <c r="F111" s="6">
        <v>50.73</v>
      </c>
      <c r="G111" s="6"/>
      <c r="H111" s="11">
        <f t="shared" si="2"/>
        <v>33337.770000000004</v>
      </c>
      <c r="I111" s="12"/>
      <c r="J111" s="12"/>
      <c r="K111" s="12"/>
      <c r="L111" s="12"/>
      <c r="M111" s="12"/>
      <c r="N111" s="12"/>
      <c r="O111" s="12"/>
      <c r="P111" s="12"/>
      <c r="Q111" s="12"/>
      <c r="R111" s="17"/>
      <c r="S111" s="17"/>
      <c r="T111" s="17">
        <f>T98-F111</f>
        <v>981.27</v>
      </c>
      <c r="U111" s="17"/>
      <c r="V111" s="17"/>
      <c r="W111" s="17"/>
      <c r="X111" s="17"/>
      <c r="Y111" s="17"/>
      <c r="Z111" s="17"/>
      <c r="AA111" s="17"/>
      <c r="AB111" s="17"/>
      <c r="AC111" s="47"/>
    </row>
    <row r="112" spans="1:29">
      <c r="A112" s="46">
        <v>45899</v>
      </c>
      <c r="B112" s="7" t="s">
        <v>168</v>
      </c>
      <c r="C112" s="7"/>
      <c r="D112" s="10" t="s">
        <v>34</v>
      </c>
      <c r="E112" s="19" t="str" cm="1">
        <f t="array" ref="E112">_xlfn.LET(_xlpm.arr, $I112:$AC112,_xlpm.hdrs, $A$1:$AD$1,_xlpm.col_offset,COLUMN($I112)-1,_xlpm.idx,MATCH(TRUE,ISNUMBER(_xlpm.arr),0),IF(ISNUMBER(_xlpm.idx),INDEX(_xlpm.hdrs,_xlpm.idx+_xlpm.col_offset),""))</f>
        <v>Book Fair Income</v>
      </c>
      <c r="F112" s="6"/>
      <c r="G112" s="6">
        <v>47.5</v>
      </c>
      <c r="H112" s="11">
        <f t="shared" si="2"/>
        <v>33385.270000000004</v>
      </c>
      <c r="I112" s="12"/>
      <c r="J112" s="12"/>
      <c r="K112" s="12"/>
      <c r="L112" s="12"/>
      <c r="M112" s="12"/>
      <c r="N112" s="12"/>
      <c r="O112" s="12"/>
      <c r="P112" s="12"/>
      <c r="Q112" s="12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47">
        <v>47.5</v>
      </c>
      <c r="AC112" s="47"/>
    </row>
    <row r="113" spans="1:29">
      <c r="A113" s="46">
        <v>45901</v>
      </c>
      <c r="B113" s="7" t="s">
        <v>159</v>
      </c>
      <c r="C113" s="7" t="s">
        <v>150</v>
      </c>
      <c r="D113" s="10" t="s">
        <v>34</v>
      </c>
      <c r="E113" s="19" t="str" cm="1">
        <f t="array" ref="E113">_xlfn.LET(_xlpm.arr, $I113:$AC113,_xlpm.hdrs, $A$1:$AD$1,_xlpm.col_offset,COLUMN($I113)-1,_xlpm.idx,MATCH(TRUE,ISNUMBER(_xlpm.arr),0),IF(ISNUMBER(_xlpm.idx),INDEX(_xlpm.hdrs,_xlpm.idx+_xlpm.col_offset),""))</f>
        <v>Hall Booking Income</v>
      </c>
      <c r="F113" s="6"/>
      <c r="G113" s="6">
        <v>67.5</v>
      </c>
      <c r="H113" s="11">
        <f t="shared" si="2"/>
        <v>33452.770000000004</v>
      </c>
      <c r="I113" s="12"/>
      <c r="J113" s="12"/>
      <c r="K113" s="12"/>
      <c r="L113" s="12"/>
      <c r="M113" s="12"/>
      <c r="N113" s="12"/>
      <c r="O113" s="12"/>
      <c r="P113" s="12"/>
      <c r="Q113" s="12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47">
        <v>67.5</v>
      </c>
    </row>
    <row r="114" spans="1:29">
      <c r="A114" s="46">
        <v>45901</v>
      </c>
      <c r="B114" s="7" t="s">
        <v>117</v>
      </c>
      <c r="C114" s="7" t="s">
        <v>160</v>
      </c>
      <c r="D114" s="10" t="s">
        <v>122</v>
      </c>
      <c r="E114" s="19" t="str" cm="1">
        <f t="array" ref="E114">_xlfn.LET(_xlpm.arr, $I114:$AC114,_xlpm.hdrs, $A$1:$AD$1,_xlpm.col_offset,COLUMN($I114)-1,_xlpm.idx,MATCH(TRUE,ISNUMBER(_xlpm.arr),0),IF(ISNUMBER(_xlpm.idx),INDEX(_xlpm.hdrs,_xlpm.idx+_xlpm.col_offset),""))</f>
        <v>Venue Hire</v>
      </c>
      <c r="F114" s="6">
        <v>55</v>
      </c>
      <c r="G114" s="6"/>
      <c r="H114" s="11">
        <f t="shared" si="2"/>
        <v>33397.770000000004</v>
      </c>
      <c r="I114" s="12"/>
      <c r="J114" s="12"/>
      <c r="K114" s="12"/>
      <c r="L114" s="12"/>
      <c r="M114" s="12"/>
      <c r="N114" s="12"/>
      <c r="O114" s="12"/>
      <c r="P114" s="12"/>
      <c r="Q114" s="12"/>
      <c r="R114" s="17"/>
      <c r="S114" s="17"/>
      <c r="T114" s="17"/>
      <c r="U114" s="17"/>
      <c r="V114" s="17"/>
      <c r="W114" s="17">
        <f>W109-F114</f>
        <v>10919.990000000002</v>
      </c>
      <c r="X114" s="17"/>
      <c r="Y114" s="17"/>
      <c r="Z114" s="17"/>
      <c r="AA114" s="17"/>
      <c r="AB114" s="17"/>
      <c r="AC114" s="47"/>
    </row>
    <row r="115" spans="1:29">
      <c r="A115" s="46">
        <v>45901</v>
      </c>
      <c r="B115" s="7" t="s">
        <v>117</v>
      </c>
      <c r="C115" s="7" t="s">
        <v>160</v>
      </c>
      <c r="D115" s="10" t="s">
        <v>34</v>
      </c>
      <c r="E115" s="19" t="str" cm="1">
        <f t="array" ref="E115">_xlfn.LET(_xlpm.arr, $I115:$AC115,_xlpm.hdrs, $A$1:$AD$1,_xlpm.col_offset,COLUMN($I115)-1,_xlpm.idx,MATCH(TRUE,ISNUMBER(_xlpm.arr),0),IF(ISNUMBER(_xlpm.idx),INDEX(_xlpm.hdrs,_xlpm.idx+_xlpm.col_offset),""))</f>
        <v>Hall Booking Income</v>
      </c>
      <c r="F115" s="6"/>
      <c r="G115" s="6">
        <v>55</v>
      </c>
      <c r="H115" s="11">
        <f t="shared" si="2"/>
        <v>33452.770000000004</v>
      </c>
      <c r="I115" s="12"/>
      <c r="J115" s="12"/>
      <c r="K115" s="12"/>
      <c r="L115" s="12"/>
      <c r="M115" s="12"/>
      <c r="N115" s="12"/>
      <c r="O115" s="12"/>
      <c r="P115" s="12"/>
      <c r="Q115" s="12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47">
        <v>55</v>
      </c>
    </row>
    <row r="116" spans="1:29">
      <c r="A116" s="46">
        <v>45901</v>
      </c>
      <c r="B116" s="7" t="s">
        <v>64</v>
      </c>
      <c r="C116" s="7" t="s">
        <v>161</v>
      </c>
      <c r="D116" s="10" t="s">
        <v>122</v>
      </c>
      <c r="E116" s="19" t="str" cm="1">
        <f t="array" ref="E116">_xlfn.LET(_xlpm.arr, $I116:$AC116,_xlpm.hdrs, $A$1:$AD$1,_xlpm.col_offset,COLUMN($I116)-1,_xlpm.idx,MATCH(TRUE,ISNUMBER(_xlpm.arr),0),IF(ISNUMBER(_xlpm.idx),INDEX(_xlpm.hdrs,_xlpm.idx+_xlpm.col_offset),""))</f>
        <v>Venue Hire</v>
      </c>
      <c r="F116" s="6">
        <v>160</v>
      </c>
      <c r="G116" s="6"/>
      <c r="H116" s="11">
        <f t="shared" si="2"/>
        <v>33292.770000000004</v>
      </c>
      <c r="I116" s="12"/>
      <c r="J116" s="12"/>
      <c r="K116" s="12"/>
      <c r="L116" s="12"/>
      <c r="M116" s="12"/>
      <c r="N116" s="12"/>
      <c r="O116" s="12"/>
      <c r="P116" s="12"/>
      <c r="Q116" s="12"/>
      <c r="R116" s="17"/>
      <c r="S116" s="17"/>
      <c r="T116" s="17"/>
      <c r="U116" s="17"/>
      <c r="V116" s="17"/>
      <c r="W116" s="17">
        <f>W114-F116</f>
        <v>10759.990000000002</v>
      </c>
      <c r="X116" s="17"/>
      <c r="Y116" s="17"/>
      <c r="Z116" s="17"/>
      <c r="AA116" s="17"/>
      <c r="AB116" s="17"/>
      <c r="AC116" s="47"/>
    </row>
    <row r="117" spans="1:29">
      <c r="A117" s="46">
        <v>45901</v>
      </c>
      <c r="B117" s="7" t="s">
        <v>64</v>
      </c>
      <c r="C117" s="7" t="s">
        <v>161</v>
      </c>
      <c r="D117" s="10" t="s">
        <v>34</v>
      </c>
      <c r="E117" s="19" t="str" cm="1">
        <f t="array" ref="E117">_xlfn.LET(_xlpm.arr, $I117:$AC117,_xlpm.hdrs, $A$1:$AD$1,_xlpm.col_offset,COLUMN($I117)-1,_xlpm.idx,MATCH(TRUE,ISNUMBER(_xlpm.arr),0),IF(ISNUMBER(_xlpm.idx),INDEX(_xlpm.hdrs,_xlpm.idx+_xlpm.col_offset),""))</f>
        <v>Hall Booking Income</v>
      </c>
      <c r="F117" s="6"/>
      <c r="G117" s="6">
        <v>160</v>
      </c>
      <c r="H117" s="11">
        <f t="shared" si="2"/>
        <v>33452.770000000004</v>
      </c>
      <c r="I117" s="12"/>
      <c r="J117" s="12"/>
      <c r="K117" s="12"/>
      <c r="L117" s="12"/>
      <c r="M117" s="12"/>
      <c r="N117" s="12"/>
      <c r="O117" s="12"/>
      <c r="P117" s="12"/>
      <c r="Q117" s="12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47">
        <v>160</v>
      </c>
    </row>
    <row r="118" spans="1:29">
      <c r="A118" s="46">
        <v>45901</v>
      </c>
      <c r="B118" s="7" t="s">
        <v>68</v>
      </c>
      <c r="C118" s="7" t="s">
        <v>162</v>
      </c>
      <c r="D118" s="10" t="s">
        <v>34</v>
      </c>
      <c r="E118" s="19" t="str" cm="1">
        <f t="array" ref="E118">_xlfn.LET(_xlpm.arr, $I118:$AC118,_xlpm.hdrs, $A$1:$AD$1,_xlpm.col_offset,COLUMN($I118)-1,_xlpm.idx,MATCH(TRUE,ISNUMBER(_xlpm.arr),0),IF(ISNUMBER(_xlpm.idx),INDEX(_xlpm.hdrs,_xlpm.idx+_xlpm.col_offset),""))</f>
        <v>Hall Booking Income</v>
      </c>
      <c r="F118" s="6"/>
      <c r="G118" s="6">
        <v>60</v>
      </c>
      <c r="H118" s="11">
        <f t="shared" si="2"/>
        <v>33512.770000000004</v>
      </c>
      <c r="I118" s="12"/>
      <c r="J118" s="12"/>
      <c r="K118" s="12"/>
      <c r="L118" s="12"/>
      <c r="M118" s="12"/>
      <c r="N118" s="12"/>
      <c r="O118" s="12"/>
      <c r="P118" s="12"/>
      <c r="Q118" s="12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47">
        <v>60</v>
      </c>
    </row>
    <row r="119" spans="1:29">
      <c r="A119" s="46">
        <v>45901</v>
      </c>
      <c r="B119" s="7" t="s">
        <v>48</v>
      </c>
      <c r="C119" s="7" t="s">
        <v>163</v>
      </c>
      <c r="D119" s="10" t="s">
        <v>122</v>
      </c>
      <c r="E119" s="19" t="str" cm="1">
        <f t="array" ref="E119">_xlfn.LET(_xlpm.arr, $I119:$AC119,_xlpm.hdrs, $A$1:$AD$1,_xlpm.col_offset,COLUMN($I119)-1,_xlpm.idx,MATCH(TRUE,ISNUMBER(_xlpm.arr),0),IF(ISNUMBER(_xlpm.idx),INDEX(_xlpm.hdrs,_xlpm.idx+_xlpm.col_offset),""))</f>
        <v>Venue Hire</v>
      </c>
      <c r="F119" s="6">
        <v>40</v>
      </c>
      <c r="G119" s="6"/>
      <c r="H119" s="11">
        <f t="shared" si="2"/>
        <v>33472.770000000004</v>
      </c>
      <c r="I119" s="12"/>
      <c r="J119" s="12"/>
      <c r="K119" s="12"/>
      <c r="L119" s="12"/>
      <c r="M119" s="12"/>
      <c r="N119" s="12"/>
      <c r="O119" s="12"/>
      <c r="P119" s="12"/>
      <c r="Q119" s="12"/>
      <c r="R119" s="17"/>
      <c r="S119" s="17"/>
      <c r="T119" s="17"/>
      <c r="U119" s="17"/>
      <c r="V119" s="17"/>
      <c r="W119" s="17">
        <f>W116-F119</f>
        <v>10719.990000000002</v>
      </c>
      <c r="X119" s="17"/>
      <c r="Y119" s="17"/>
      <c r="Z119" s="17"/>
      <c r="AA119" s="17"/>
      <c r="AB119" s="17"/>
      <c r="AC119" s="47"/>
    </row>
    <row r="120" spans="1:29">
      <c r="A120" s="46">
        <v>45901</v>
      </c>
      <c r="B120" s="7" t="s">
        <v>48</v>
      </c>
      <c r="C120" s="7" t="s">
        <v>163</v>
      </c>
      <c r="D120" s="10" t="s">
        <v>34</v>
      </c>
      <c r="E120" s="19" t="str" cm="1">
        <f t="array" ref="E120">_xlfn.LET(_xlpm.arr, $I120:$AC120,_xlpm.hdrs, $A$1:$AD$1,_xlpm.col_offset,COLUMN($I120)-1,_xlpm.idx,MATCH(TRUE,ISNUMBER(_xlpm.arr),0),IF(ISNUMBER(_xlpm.idx),INDEX(_xlpm.hdrs,_xlpm.idx+_xlpm.col_offset),""))</f>
        <v>Hall Booking Income</v>
      </c>
      <c r="F120" s="6"/>
      <c r="G120" s="6">
        <v>40</v>
      </c>
      <c r="H120" s="11">
        <f t="shared" si="2"/>
        <v>33512.770000000004</v>
      </c>
      <c r="I120" s="12"/>
      <c r="J120" s="12"/>
      <c r="K120" s="12"/>
      <c r="L120" s="12"/>
      <c r="M120" s="12"/>
      <c r="N120" s="12"/>
      <c r="O120" s="12"/>
      <c r="P120" s="12"/>
      <c r="Q120" s="12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47">
        <v>40</v>
      </c>
    </row>
    <row r="121" spans="1:29">
      <c r="A121" s="46">
        <v>45901</v>
      </c>
      <c r="B121" s="7" t="s">
        <v>50</v>
      </c>
      <c r="C121" s="7" t="s">
        <v>164</v>
      </c>
      <c r="D121" s="10" t="s">
        <v>122</v>
      </c>
      <c r="E121" s="19" t="str" cm="1">
        <f t="array" ref="E121">_xlfn.LET(_xlpm.arr, $I121:$AC121,_xlpm.hdrs, $A$1:$AD$1,_xlpm.col_offset,COLUMN($I121)-1,_xlpm.idx,MATCH(TRUE,ISNUMBER(_xlpm.arr),0),IF(ISNUMBER(_xlpm.idx),INDEX(_xlpm.hdrs,_xlpm.idx+_xlpm.col_offset),""))</f>
        <v>Venue Hire</v>
      </c>
      <c r="F121" s="6">
        <v>20</v>
      </c>
      <c r="G121" s="6"/>
      <c r="H121" s="11">
        <f t="shared" si="2"/>
        <v>33492.770000000004</v>
      </c>
      <c r="I121" s="12"/>
      <c r="J121" s="12"/>
      <c r="K121" s="12"/>
      <c r="L121" s="12"/>
      <c r="M121" s="12"/>
      <c r="N121" s="12"/>
      <c r="O121" s="12"/>
      <c r="P121" s="12"/>
      <c r="Q121" s="12"/>
      <c r="R121" s="17"/>
      <c r="S121" s="17"/>
      <c r="T121" s="17"/>
      <c r="U121" s="17"/>
      <c r="V121" s="17"/>
      <c r="W121" s="17">
        <f>W119-F121</f>
        <v>10699.990000000002</v>
      </c>
      <c r="X121" s="17"/>
      <c r="Y121" s="17"/>
      <c r="Z121" s="17"/>
      <c r="AA121" s="17"/>
      <c r="AB121" s="17"/>
      <c r="AC121" s="47"/>
    </row>
    <row r="122" spans="1:29">
      <c r="A122" s="46">
        <v>45901</v>
      </c>
      <c r="B122" s="7" t="s">
        <v>50</v>
      </c>
      <c r="C122" s="7" t="s">
        <v>164</v>
      </c>
      <c r="D122" s="10" t="s">
        <v>34</v>
      </c>
      <c r="E122" s="19" t="str" cm="1">
        <f t="array" ref="E122">_xlfn.LET(_xlpm.arr, $I122:$AC122,_xlpm.hdrs, $A$1:$AD$1,_xlpm.col_offset,COLUMN($I122)-1,_xlpm.idx,MATCH(TRUE,ISNUMBER(_xlpm.arr),0),IF(ISNUMBER(_xlpm.idx),INDEX(_xlpm.hdrs,_xlpm.idx+_xlpm.col_offset),""))</f>
        <v>Hall Booking Income</v>
      </c>
      <c r="F122" s="6"/>
      <c r="G122" s="6">
        <v>20</v>
      </c>
      <c r="H122" s="11">
        <f t="shared" si="2"/>
        <v>33512.770000000004</v>
      </c>
      <c r="I122" s="12"/>
      <c r="J122" s="12"/>
      <c r="K122" s="12"/>
      <c r="L122" s="12"/>
      <c r="M122" s="12"/>
      <c r="N122" s="12"/>
      <c r="O122" s="12"/>
      <c r="P122" s="12"/>
      <c r="Q122" s="12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47">
        <v>20</v>
      </c>
    </row>
    <row r="123" spans="1:29">
      <c r="A123" s="46">
        <v>45901</v>
      </c>
      <c r="B123" s="7" t="s">
        <v>45</v>
      </c>
      <c r="C123" s="7" t="s">
        <v>165</v>
      </c>
      <c r="D123" s="10" t="s">
        <v>122</v>
      </c>
      <c r="E123" s="19" t="str" cm="1">
        <f t="array" ref="E123">_xlfn.LET(_xlpm.arr, $I123:$AC123,_xlpm.hdrs, $A$1:$AD$1,_xlpm.col_offset,COLUMN($I123)-1,_xlpm.idx,MATCH(TRUE,ISNUMBER(_xlpm.arr),0),IF(ISNUMBER(_xlpm.idx),INDEX(_xlpm.hdrs,_xlpm.idx+_xlpm.col_offset),""))</f>
        <v>Venue Hire</v>
      </c>
      <c r="F123" s="6">
        <v>20</v>
      </c>
      <c r="G123" s="6"/>
      <c r="H123" s="11">
        <f t="shared" si="2"/>
        <v>33492.770000000004</v>
      </c>
      <c r="I123" s="12"/>
      <c r="J123" s="12"/>
      <c r="K123" s="12"/>
      <c r="L123" s="12"/>
      <c r="M123" s="12"/>
      <c r="N123" s="12"/>
      <c r="O123" s="12"/>
      <c r="P123" s="12"/>
      <c r="Q123" s="12"/>
      <c r="R123" s="17"/>
      <c r="S123" s="17"/>
      <c r="T123" s="17"/>
      <c r="U123" s="17"/>
      <c r="V123" s="17"/>
      <c r="W123" s="17">
        <f>W121-F123</f>
        <v>10679.990000000002</v>
      </c>
      <c r="X123" s="17"/>
      <c r="Y123" s="17"/>
      <c r="Z123" s="17"/>
      <c r="AA123" s="17"/>
      <c r="AB123" s="17"/>
      <c r="AC123" s="47"/>
    </row>
    <row r="124" spans="1:29">
      <c r="A124" s="46">
        <v>45901</v>
      </c>
      <c r="B124" s="7" t="s">
        <v>45</v>
      </c>
      <c r="C124" s="7" t="s">
        <v>165</v>
      </c>
      <c r="D124" s="10" t="s">
        <v>34</v>
      </c>
      <c r="E124" s="19" t="str" cm="1">
        <f t="array" ref="E124">_xlfn.LET(_xlpm.arr, $I124:$AC124,_xlpm.hdrs, $A$1:$AD$1,_xlpm.col_offset,COLUMN($I124)-1,_xlpm.idx,MATCH(TRUE,ISNUMBER(_xlpm.arr),0),IF(ISNUMBER(_xlpm.idx),INDEX(_xlpm.hdrs,_xlpm.idx+_xlpm.col_offset),""))</f>
        <v>Hall Booking Income</v>
      </c>
      <c r="F124" s="6"/>
      <c r="G124" s="6">
        <v>20</v>
      </c>
      <c r="H124" s="11">
        <f t="shared" si="2"/>
        <v>33512.770000000004</v>
      </c>
      <c r="I124" s="12"/>
      <c r="J124" s="12"/>
      <c r="K124" s="12"/>
      <c r="L124" s="12"/>
      <c r="M124" s="12"/>
      <c r="N124" s="12"/>
      <c r="O124" s="12"/>
      <c r="P124" s="12"/>
      <c r="Q124" s="12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47">
        <v>20</v>
      </c>
    </row>
    <row r="125" spans="1:29">
      <c r="A125" s="46">
        <v>45901</v>
      </c>
      <c r="B125" s="7" t="s">
        <v>46</v>
      </c>
      <c r="C125" s="7" t="s">
        <v>166</v>
      </c>
      <c r="D125" s="10" t="s">
        <v>37</v>
      </c>
      <c r="E125" s="19" t="str" cm="1">
        <f t="array" ref="E125">_xlfn.LET(_xlpm.arr, $I125:$AC125,_xlpm.hdrs, $A$1:$AD$1,_xlpm.col_offset,COLUMN($I125)-1,_xlpm.idx,MATCH(TRUE,ISNUMBER(_xlpm.arr),0),IF(ISNUMBER(_xlpm.idx),INDEX(_xlpm.hdrs,_xlpm.idx+_xlpm.col_offset),""))</f>
        <v>Parent &amp; Toddler</v>
      </c>
      <c r="F125" s="6">
        <v>125</v>
      </c>
      <c r="G125" s="6"/>
      <c r="H125" s="11">
        <f t="shared" si="2"/>
        <v>33387.770000000004</v>
      </c>
      <c r="I125" s="12"/>
      <c r="J125" s="12"/>
      <c r="K125" s="12"/>
      <c r="L125" s="12"/>
      <c r="M125" s="12">
        <f>M107-F125</f>
        <v>379.95000000000005</v>
      </c>
      <c r="N125" s="12"/>
      <c r="O125" s="12"/>
      <c r="P125" s="12"/>
      <c r="Q125" s="12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47"/>
    </row>
    <row r="126" spans="1:29">
      <c r="A126" s="46">
        <v>45901</v>
      </c>
      <c r="B126" s="7" t="s">
        <v>46</v>
      </c>
      <c r="C126" s="7" t="s">
        <v>166</v>
      </c>
      <c r="D126" s="10" t="s">
        <v>34</v>
      </c>
      <c r="E126" s="19" t="str" cm="1">
        <f t="array" ref="E126">_xlfn.LET(_xlpm.arr, $I126:$AC126,_xlpm.hdrs, $A$1:$AD$1,_xlpm.col_offset,COLUMN($I126)-1,_xlpm.idx,MATCH(TRUE,ISNUMBER(_xlpm.arr),0),IF(ISNUMBER(_xlpm.idx),INDEX(_xlpm.hdrs,_xlpm.idx+_xlpm.col_offset),""))</f>
        <v>Hall Booking Income</v>
      </c>
      <c r="F126" s="6"/>
      <c r="G126" s="6">
        <v>125</v>
      </c>
      <c r="H126" s="11">
        <f t="shared" si="2"/>
        <v>33512.770000000004</v>
      </c>
      <c r="I126" s="12"/>
      <c r="J126" s="12"/>
      <c r="K126" s="12"/>
      <c r="L126" s="12"/>
      <c r="M126" s="12"/>
      <c r="N126" s="12"/>
      <c r="O126" s="12"/>
      <c r="P126" s="12"/>
      <c r="Q126" s="12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47">
        <v>125</v>
      </c>
    </row>
    <row r="127" spans="1:29">
      <c r="E127" s="42"/>
      <c r="F127" s="8"/>
      <c r="G127" s="8"/>
      <c r="H127" s="49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</row>
    <row r="128" spans="1:29" ht="14.4" thickBot="1">
      <c r="A128" s="36"/>
      <c r="B128" s="37"/>
      <c r="C128" s="37"/>
      <c r="D128" s="38"/>
      <c r="E128" s="39"/>
      <c r="F128" s="40"/>
      <c r="G128" s="40"/>
      <c r="H128" s="41"/>
      <c r="I128" s="50"/>
      <c r="J128" s="50"/>
      <c r="K128" s="50"/>
      <c r="L128" s="50"/>
      <c r="M128" s="50"/>
      <c r="N128" s="50"/>
      <c r="O128" s="50"/>
      <c r="P128" s="50"/>
      <c r="Q128" s="50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2"/>
    </row>
    <row r="129" spans="1:30" ht="14.4" thickBot="1">
      <c r="E129" s="61" t="s">
        <v>130</v>
      </c>
      <c r="F129" s="55">
        <f>SUM(F2:F127)</f>
        <v>8275.09</v>
      </c>
      <c r="G129" s="55">
        <f>SUM(G2:G127)</f>
        <v>41787.86</v>
      </c>
      <c r="H129" s="55">
        <f>G129-F129</f>
        <v>33512.770000000004</v>
      </c>
      <c r="I129" s="33">
        <f>I53</f>
        <v>22.050000000000068</v>
      </c>
      <c r="J129" s="33">
        <f>J10</f>
        <v>3025.11</v>
      </c>
      <c r="K129" s="33">
        <f>K96</f>
        <v>4114.78</v>
      </c>
      <c r="L129" s="33">
        <f>L25</f>
        <v>37.979999999999976</v>
      </c>
      <c r="M129" s="33">
        <f>M125</f>
        <v>379.95000000000005</v>
      </c>
      <c r="N129" s="33">
        <f>N46</f>
        <v>44.15000000000002</v>
      </c>
      <c r="O129" s="33">
        <f>O45</f>
        <v>38.799999999999997</v>
      </c>
      <c r="P129" s="33">
        <f>P43</f>
        <v>-8.559999999999981</v>
      </c>
      <c r="Q129" s="33">
        <f>Q44</f>
        <v>27.650000000000027</v>
      </c>
      <c r="R129" s="33">
        <f>R23</f>
        <v>2520</v>
      </c>
      <c r="S129" s="33">
        <f>S74</f>
        <v>158.03999999999996</v>
      </c>
      <c r="T129" s="33">
        <f>T111</f>
        <v>981.27</v>
      </c>
      <c r="U129" s="33">
        <f>U23</f>
        <v>250</v>
      </c>
      <c r="V129" s="33">
        <f>V23</f>
        <v>600</v>
      </c>
      <c r="W129" s="33">
        <f>W123</f>
        <v>10679.990000000002</v>
      </c>
      <c r="X129" s="33">
        <f>X20</f>
        <v>4.1500000000000004</v>
      </c>
      <c r="Y129" s="33">
        <f>Y61</f>
        <v>8500</v>
      </c>
      <c r="Z129" s="33">
        <f>Z14</f>
        <v>121.5</v>
      </c>
      <c r="AA129" s="33">
        <f>AA52</f>
        <v>-8</v>
      </c>
      <c r="AB129" s="56">
        <f>SUM(AB2:AB126)</f>
        <v>101.41</v>
      </c>
      <c r="AC129" s="56">
        <f>SUM(AC2:AC126)</f>
        <v>1922.5</v>
      </c>
      <c r="AD129" s="57">
        <f>SUM(I129:AC129)</f>
        <v>33512.770000000004</v>
      </c>
    </row>
    <row r="131" spans="1:30" ht="14.4" thickBot="1"/>
    <row r="132" spans="1:30" ht="14.4" thickBot="1">
      <c r="A132" s="27"/>
      <c r="B132" s="28"/>
      <c r="E132" s="32"/>
      <c r="H132" s="54" t="s">
        <v>131</v>
      </c>
      <c r="I132" s="33">
        <f>G3-I129</f>
        <v>477.94999999999993</v>
      </c>
      <c r="J132" s="33">
        <f>J10-J129</f>
        <v>0</v>
      </c>
      <c r="K132" s="33">
        <f>K10-K129</f>
        <v>1115.71</v>
      </c>
      <c r="L132" s="33">
        <f>L10-L129</f>
        <v>439.42</v>
      </c>
      <c r="M132" s="33">
        <f>M15-M129</f>
        <v>620.04999999999995</v>
      </c>
      <c r="N132" s="33">
        <f>N18-N129</f>
        <v>455.84999999999997</v>
      </c>
      <c r="O132" s="33">
        <f>O18-O129</f>
        <v>377.2</v>
      </c>
      <c r="P132" s="33">
        <f>P18-P129</f>
        <v>412.76</v>
      </c>
      <c r="Q132" s="33">
        <f>Q18-Q129</f>
        <v>407.45</v>
      </c>
      <c r="R132" s="33">
        <f t="shared" ref="R132:W132" si="3">R23-R129</f>
        <v>0</v>
      </c>
      <c r="S132" s="33">
        <f t="shared" si="3"/>
        <v>341.96000000000004</v>
      </c>
      <c r="T132" s="33">
        <f t="shared" si="3"/>
        <v>518.73</v>
      </c>
      <c r="U132" s="33">
        <f t="shared" si="3"/>
        <v>0</v>
      </c>
      <c r="V132" s="33">
        <f t="shared" si="3"/>
        <v>0</v>
      </c>
      <c r="W132" s="33">
        <f t="shared" si="3"/>
        <v>1370.0099999999984</v>
      </c>
      <c r="X132" s="33">
        <f>X20-X129</f>
        <v>0</v>
      </c>
      <c r="Y132" s="33">
        <f>Y55-Y129</f>
        <v>1500</v>
      </c>
      <c r="Z132" s="33">
        <f>Z14-Z129</f>
        <v>0</v>
      </c>
      <c r="AA132" s="33">
        <f>AA51-AA129</f>
        <v>238</v>
      </c>
      <c r="AB132" s="59"/>
      <c r="AC132" s="60"/>
      <c r="AD132" s="53">
        <f>SUM(I132:AA132)</f>
        <v>8275.0899999999983</v>
      </c>
    </row>
    <row r="133" spans="1:30">
      <c r="A133" s="27"/>
      <c r="B133" s="28"/>
    </row>
    <row r="136" spans="1:30">
      <c r="E136" s="32"/>
      <c r="AB136" s="58"/>
    </row>
  </sheetData>
  <autoFilter ref="A1:AC129" xr:uid="{DEF63263-99FD-46C2-B520-636F0D6C2643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FBC15-DA51-4903-BBB1-90914E3DBA51}">
  <dimension ref="A3:B24"/>
  <sheetViews>
    <sheetView workbookViewId="0">
      <selection activeCell="B17" sqref="B4:B17"/>
    </sheetView>
  </sheetViews>
  <sheetFormatPr defaultRowHeight="14.4"/>
  <cols>
    <col min="1" max="1" width="31.5546875" bestFit="1" customWidth="1"/>
    <col min="2" max="2" width="12.33203125" bestFit="1" customWidth="1"/>
  </cols>
  <sheetData>
    <row r="3" spans="1:2">
      <c r="A3" s="29" t="s">
        <v>125</v>
      </c>
      <c r="B3" t="s">
        <v>127</v>
      </c>
    </row>
    <row r="4" spans="1:2">
      <c r="A4" s="30" t="s">
        <v>27</v>
      </c>
      <c r="B4" s="34">
        <v>412.76</v>
      </c>
    </row>
    <row r="5" spans="1:2">
      <c r="A5" s="30" t="s">
        <v>28</v>
      </c>
      <c r="B5" s="34">
        <v>439.42</v>
      </c>
    </row>
    <row r="6" spans="1:2">
      <c r="A6" s="30" t="s">
        <v>29</v>
      </c>
      <c r="B6" s="34">
        <v>477.94999999999993</v>
      </c>
    </row>
    <row r="7" spans="1:2">
      <c r="A7" s="30" t="s">
        <v>20</v>
      </c>
      <c r="B7" s="34">
        <v>518.73</v>
      </c>
    </row>
    <row r="8" spans="1:2">
      <c r="A8" s="30" t="s">
        <v>26</v>
      </c>
      <c r="B8" s="34">
        <v>377.20000000000005</v>
      </c>
    </row>
    <row r="9" spans="1:2">
      <c r="A9" s="30" t="s">
        <v>17</v>
      </c>
      <c r="B9" s="34">
        <v>455.84999999999997</v>
      </c>
    </row>
    <row r="10" spans="1:2">
      <c r="A10" s="30" t="s">
        <v>36</v>
      </c>
      <c r="B10" s="34">
        <v>341.96000000000004</v>
      </c>
    </row>
    <row r="11" spans="1:2">
      <c r="A11" s="30" t="s">
        <v>8</v>
      </c>
      <c r="B11" s="34">
        <v>1115.71</v>
      </c>
    </row>
    <row r="12" spans="1:2">
      <c r="A12" s="30" t="s">
        <v>41</v>
      </c>
      <c r="B12" s="34">
        <v>238</v>
      </c>
    </row>
    <row r="13" spans="1:2">
      <c r="A13" s="30" t="s">
        <v>25</v>
      </c>
      <c r="B13" s="34">
        <v>1500</v>
      </c>
    </row>
    <row r="14" spans="1:2">
      <c r="A14" s="30" t="s">
        <v>24</v>
      </c>
      <c r="B14" s="34"/>
    </row>
    <row r="15" spans="1:2">
      <c r="A15" s="30" t="s">
        <v>9</v>
      </c>
      <c r="B15" s="34">
        <v>620.04999999999995</v>
      </c>
    </row>
    <row r="16" spans="1:2">
      <c r="A16" s="30" t="s">
        <v>18</v>
      </c>
      <c r="B16" s="34">
        <v>407.45</v>
      </c>
    </row>
    <row r="17" spans="1:2">
      <c r="A17" s="30" t="s">
        <v>23</v>
      </c>
      <c r="B17" s="34">
        <v>1370.01</v>
      </c>
    </row>
    <row r="18" spans="1:2">
      <c r="A18" s="30" t="s">
        <v>128</v>
      </c>
      <c r="B18" s="34"/>
    </row>
    <row r="19" spans="1:2">
      <c r="A19" s="30" t="s">
        <v>132</v>
      </c>
      <c r="B19" s="34"/>
    </row>
    <row r="20" spans="1:2">
      <c r="A20" s="30" t="s">
        <v>168</v>
      </c>
      <c r="B20" s="34"/>
    </row>
    <row r="21" spans="1:2">
      <c r="A21" s="30" t="s">
        <v>121</v>
      </c>
      <c r="B21" s="34"/>
    </row>
    <row r="22" spans="1:2">
      <c r="A22" s="30" t="s">
        <v>120</v>
      </c>
      <c r="B22" s="34"/>
    </row>
    <row r="23" spans="1:2">
      <c r="A23" s="30" t="s">
        <v>122</v>
      </c>
      <c r="B23" s="34"/>
    </row>
    <row r="24" spans="1:2">
      <c r="A24" s="30" t="s">
        <v>126</v>
      </c>
      <c r="B24" s="34">
        <v>8275.09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8FAD8-7217-47EA-B3DB-6C11C461446F}">
  <dimension ref="A3:B24"/>
  <sheetViews>
    <sheetView workbookViewId="0">
      <selection activeCell="B6" sqref="B6:B23"/>
    </sheetView>
  </sheetViews>
  <sheetFormatPr defaultRowHeight="14.4"/>
  <cols>
    <col min="1" max="1" width="31.5546875" bestFit="1" customWidth="1"/>
    <col min="2" max="2" width="13.21875" bestFit="1" customWidth="1"/>
  </cols>
  <sheetData>
    <row r="3" spans="1:2">
      <c r="A3" s="29" t="s">
        <v>125</v>
      </c>
      <c r="B3" t="s">
        <v>129</v>
      </c>
    </row>
    <row r="4" spans="1:2">
      <c r="A4" s="30" t="s">
        <v>27</v>
      </c>
      <c r="B4" s="34"/>
    </row>
    <row r="5" spans="1:2">
      <c r="A5" s="30" t="s">
        <v>28</v>
      </c>
      <c r="B5" s="34"/>
    </row>
    <row r="6" spans="1:2">
      <c r="A6" s="30" t="s">
        <v>29</v>
      </c>
      <c r="B6" s="34">
        <v>500</v>
      </c>
    </row>
    <row r="7" spans="1:2">
      <c r="A7" s="30" t="s">
        <v>20</v>
      </c>
      <c r="B7" s="34"/>
    </row>
    <row r="8" spans="1:2">
      <c r="A8" s="30" t="s">
        <v>26</v>
      </c>
      <c r="B8" s="34"/>
    </row>
    <row r="9" spans="1:2">
      <c r="A9" s="30" t="s">
        <v>17</v>
      </c>
      <c r="B9" s="34"/>
    </row>
    <row r="10" spans="1:2">
      <c r="A10" s="30" t="s">
        <v>36</v>
      </c>
      <c r="B10" s="34"/>
    </row>
    <row r="11" spans="1:2">
      <c r="A11" s="30" t="s">
        <v>8</v>
      </c>
      <c r="B11" s="34"/>
    </row>
    <row r="12" spans="1:2">
      <c r="A12" s="30" t="s">
        <v>41</v>
      </c>
      <c r="B12" s="34">
        <v>230</v>
      </c>
    </row>
    <row r="13" spans="1:2">
      <c r="A13" s="30" t="s">
        <v>25</v>
      </c>
      <c r="B13" s="34">
        <v>10000</v>
      </c>
    </row>
    <row r="14" spans="1:2">
      <c r="A14" s="30" t="s">
        <v>24</v>
      </c>
      <c r="B14" s="34">
        <v>4.1500000000000004</v>
      </c>
    </row>
    <row r="15" spans="1:2">
      <c r="A15" s="30" t="s">
        <v>9</v>
      </c>
      <c r="B15" s="34">
        <v>1000</v>
      </c>
    </row>
    <row r="16" spans="1:2">
      <c r="A16" s="30" t="s">
        <v>18</v>
      </c>
      <c r="B16" s="34"/>
    </row>
    <row r="17" spans="1:2">
      <c r="A17" s="30" t="s">
        <v>23</v>
      </c>
      <c r="B17" s="34"/>
    </row>
    <row r="18" spans="1:2">
      <c r="A18" s="30" t="s">
        <v>128</v>
      </c>
      <c r="B18" s="34">
        <v>121.5</v>
      </c>
    </row>
    <row r="19" spans="1:2">
      <c r="A19" s="30" t="s">
        <v>132</v>
      </c>
      <c r="B19" s="34">
        <v>1922.5</v>
      </c>
    </row>
    <row r="20" spans="1:2">
      <c r="A20" s="30" t="s">
        <v>168</v>
      </c>
      <c r="B20" s="34">
        <v>101.41</v>
      </c>
    </row>
    <row r="21" spans="1:2">
      <c r="A21" s="30" t="s">
        <v>121</v>
      </c>
      <c r="B21" s="34">
        <v>1755.3</v>
      </c>
    </row>
    <row r="22" spans="1:2">
      <c r="A22" s="30" t="s">
        <v>120</v>
      </c>
      <c r="B22" s="34">
        <v>8733</v>
      </c>
    </row>
    <row r="23" spans="1:2">
      <c r="A23" s="30" t="s">
        <v>122</v>
      </c>
      <c r="B23" s="34">
        <v>17420</v>
      </c>
    </row>
    <row r="24" spans="1:2">
      <c r="A24" s="30" t="s">
        <v>126</v>
      </c>
      <c r="B24" s="34">
        <v>41787.86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C5348-29CD-4E20-AE63-F1FBB0586E3B}">
  <dimension ref="A3:C14"/>
  <sheetViews>
    <sheetView workbookViewId="0">
      <selection activeCell="A3" sqref="A3:C13"/>
    </sheetView>
  </sheetViews>
  <sheetFormatPr defaultRowHeight="14.4"/>
  <cols>
    <col min="1" max="1" width="24.44140625" bestFit="1" customWidth="1"/>
    <col min="2" max="2" width="12.33203125" style="1" bestFit="1" customWidth="1"/>
    <col min="3" max="3" width="13.21875" style="1" bestFit="1" customWidth="1"/>
  </cols>
  <sheetData>
    <row r="3" spans="1:3">
      <c r="A3" s="29" t="s">
        <v>125</v>
      </c>
      <c r="B3" s="1" t="s">
        <v>127</v>
      </c>
      <c r="C3" s="1" t="s">
        <v>129</v>
      </c>
    </row>
    <row r="4" spans="1:3">
      <c r="A4" s="30" t="s">
        <v>35</v>
      </c>
      <c r="B4" s="2"/>
      <c r="C4" s="2">
        <v>8733</v>
      </c>
    </row>
    <row r="5" spans="1:3">
      <c r="A5" s="30" t="s">
        <v>40</v>
      </c>
      <c r="B5" s="2">
        <v>1115.71</v>
      </c>
      <c r="C5" s="2"/>
    </row>
    <row r="6" spans="1:3">
      <c r="A6" s="30" t="s">
        <v>34</v>
      </c>
      <c r="B6" s="2"/>
      <c r="C6" s="2">
        <v>2023.9099999999999</v>
      </c>
    </row>
    <row r="7" spans="1:3">
      <c r="A7" s="30" t="s">
        <v>5</v>
      </c>
      <c r="B7" s="2">
        <v>4070.63</v>
      </c>
      <c r="C7" s="2">
        <v>2255.3000000000002</v>
      </c>
    </row>
    <row r="8" spans="1:3">
      <c r="A8" s="30" t="s">
        <v>38</v>
      </c>
      <c r="B8" s="2">
        <v>238</v>
      </c>
      <c r="C8" s="2">
        <v>234.15</v>
      </c>
    </row>
    <row r="9" spans="1:3">
      <c r="A9" s="30" t="s">
        <v>39</v>
      </c>
      <c r="B9" s="2"/>
      <c r="C9" s="2">
        <v>10000</v>
      </c>
    </row>
    <row r="10" spans="1:3">
      <c r="A10" s="30" t="s">
        <v>37</v>
      </c>
      <c r="B10" s="2">
        <v>620.04999999999995</v>
      </c>
      <c r="C10" s="2">
        <v>1000</v>
      </c>
    </row>
    <row r="11" spans="1:3">
      <c r="A11" s="30" t="s">
        <v>43</v>
      </c>
      <c r="B11" s="2"/>
      <c r="C11" s="2">
        <v>121.5</v>
      </c>
    </row>
    <row r="12" spans="1:3">
      <c r="A12" s="30" t="s">
        <v>122</v>
      </c>
      <c r="B12" s="2">
        <v>2230.6999999999998</v>
      </c>
      <c r="C12" s="2">
        <v>17420</v>
      </c>
    </row>
    <row r="13" spans="1:3">
      <c r="A13" s="30" t="s">
        <v>126</v>
      </c>
      <c r="B13" s="2">
        <v>8275.09</v>
      </c>
      <c r="C13" s="2">
        <v>41787.86</v>
      </c>
    </row>
    <row r="14" spans="1:3">
      <c r="B14"/>
      <c r="C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83182-04CE-4589-B9BD-DF7B3BCC6511}">
  <dimension ref="A3:C28"/>
  <sheetViews>
    <sheetView workbookViewId="0">
      <selection activeCell="K34" sqref="K34"/>
    </sheetView>
  </sheetViews>
  <sheetFormatPr defaultRowHeight="14.4"/>
  <cols>
    <col min="1" max="2" width="20.88671875" customWidth="1"/>
    <col min="3" max="3" width="23.77734375" customWidth="1"/>
  </cols>
  <sheetData>
    <row r="3" spans="1:3">
      <c r="A3" s="29" t="s">
        <v>125</v>
      </c>
      <c r="B3" s="1" t="s">
        <v>129</v>
      </c>
      <c r="C3" s="1" t="s">
        <v>127</v>
      </c>
    </row>
    <row r="4" spans="1:3">
      <c r="A4" s="30" t="s">
        <v>133</v>
      </c>
      <c r="B4" s="2">
        <v>12113.950000000003</v>
      </c>
      <c r="C4" s="2">
        <v>307.56</v>
      </c>
    </row>
    <row r="5" spans="1:3">
      <c r="A5" s="31" t="s">
        <v>135</v>
      </c>
      <c r="B5" s="2">
        <v>500</v>
      </c>
      <c r="C5" s="2">
        <v>171.10999999999999</v>
      </c>
    </row>
    <row r="6" spans="1:3">
      <c r="A6" s="35" t="s">
        <v>138</v>
      </c>
      <c r="B6" s="2">
        <v>500</v>
      </c>
      <c r="C6" s="2">
        <v>152.41</v>
      </c>
    </row>
    <row r="7" spans="1:3">
      <c r="A7" s="35" t="s">
        <v>139</v>
      </c>
      <c r="B7" s="2"/>
      <c r="C7" s="2">
        <v>18.7</v>
      </c>
    </row>
    <row r="8" spans="1:3">
      <c r="A8" s="31" t="s">
        <v>140</v>
      </c>
      <c r="B8" s="2"/>
      <c r="C8" s="2">
        <v>28.06</v>
      </c>
    </row>
    <row r="9" spans="1:3">
      <c r="A9" s="35" t="s">
        <v>144</v>
      </c>
      <c r="B9" s="2"/>
      <c r="C9" s="2">
        <v>14.03</v>
      </c>
    </row>
    <row r="10" spans="1:3">
      <c r="A10" s="35" t="s">
        <v>145</v>
      </c>
      <c r="B10" s="2"/>
      <c r="C10" s="2">
        <v>14.03</v>
      </c>
    </row>
    <row r="11" spans="1:3">
      <c r="A11" s="31" t="s">
        <v>141</v>
      </c>
      <c r="B11" s="2">
        <v>11613.950000000003</v>
      </c>
      <c r="C11" s="2">
        <v>108.39</v>
      </c>
    </row>
    <row r="12" spans="1:3">
      <c r="A12" s="35" t="s">
        <v>147</v>
      </c>
      <c r="B12" s="2">
        <v>9854.5000000000018</v>
      </c>
      <c r="C12" s="2"/>
    </row>
    <row r="13" spans="1:3">
      <c r="A13" s="35" t="s">
        <v>148</v>
      </c>
      <c r="B13" s="2"/>
      <c r="C13" s="2">
        <v>70.14</v>
      </c>
    </row>
    <row r="14" spans="1:3">
      <c r="A14" s="35" t="s">
        <v>149</v>
      </c>
      <c r="B14" s="2">
        <v>1759.45</v>
      </c>
      <c r="C14" s="2">
        <v>38.25</v>
      </c>
    </row>
    <row r="15" spans="1:3">
      <c r="A15" s="30" t="s">
        <v>134</v>
      </c>
      <c r="B15" s="2">
        <v>29673.91</v>
      </c>
      <c r="C15" s="2">
        <v>7967.5300000000007</v>
      </c>
    </row>
    <row r="16" spans="1:3">
      <c r="A16" s="31" t="s">
        <v>137</v>
      </c>
      <c r="B16" s="2">
        <v>17420</v>
      </c>
      <c r="C16" s="2">
        <v>2223.13</v>
      </c>
    </row>
    <row r="17" spans="1:3">
      <c r="A17" s="35" t="s">
        <v>142</v>
      </c>
      <c r="B17" s="2"/>
      <c r="C17" s="2">
        <v>56.11</v>
      </c>
    </row>
    <row r="18" spans="1:3">
      <c r="A18" s="35" t="s">
        <v>31</v>
      </c>
      <c r="B18" s="2">
        <v>17420</v>
      </c>
      <c r="C18" s="2">
        <v>1104.17</v>
      </c>
    </row>
    <row r="19" spans="1:3">
      <c r="A19" s="35" t="s">
        <v>143</v>
      </c>
      <c r="B19" s="2"/>
      <c r="C19" s="2">
        <v>1062.8499999999999</v>
      </c>
    </row>
    <row r="20" spans="1:3">
      <c r="A20" s="31" t="s">
        <v>135</v>
      </c>
      <c r="B20" s="2">
        <v>10702.5</v>
      </c>
      <c r="C20" s="2">
        <v>3895.34</v>
      </c>
    </row>
    <row r="21" spans="1:3">
      <c r="A21" s="35" t="s">
        <v>136</v>
      </c>
      <c r="B21" s="2">
        <v>10230</v>
      </c>
      <c r="C21" s="2">
        <v>898.88</v>
      </c>
    </row>
    <row r="22" spans="1:3">
      <c r="A22" s="35" t="s">
        <v>138</v>
      </c>
      <c r="B22" s="2">
        <v>262.5</v>
      </c>
      <c r="C22" s="2">
        <v>2658.2000000000003</v>
      </c>
    </row>
    <row r="23" spans="1:3">
      <c r="A23" s="35" t="s">
        <v>139</v>
      </c>
      <c r="B23" s="2">
        <v>210</v>
      </c>
      <c r="C23" s="2">
        <v>338.26</v>
      </c>
    </row>
    <row r="24" spans="1:3">
      <c r="A24" s="31" t="s">
        <v>140</v>
      </c>
      <c r="B24" s="2">
        <v>1551.4099999999999</v>
      </c>
      <c r="C24" s="2">
        <v>1849.06</v>
      </c>
    </row>
    <row r="25" spans="1:3">
      <c r="A25" s="35" t="s">
        <v>146</v>
      </c>
      <c r="B25" s="2">
        <v>488.90999999999997</v>
      </c>
      <c r="C25" s="2">
        <v>738.33</v>
      </c>
    </row>
    <row r="26" spans="1:3">
      <c r="A26" s="35" t="s">
        <v>144</v>
      </c>
      <c r="B26" s="2">
        <v>515</v>
      </c>
      <c r="C26" s="2">
        <v>690.73</v>
      </c>
    </row>
    <row r="27" spans="1:3">
      <c r="A27" s="35" t="s">
        <v>145</v>
      </c>
      <c r="B27" s="2">
        <v>547.5</v>
      </c>
      <c r="C27" s="2">
        <v>420</v>
      </c>
    </row>
    <row r="28" spans="1:3">
      <c r="A28" s="30" t="s">
        <v>126</v>
      </c>
      <c r="B28" s="2">
        <v>41787.860000000008</v>
      </c>
      <c r="C28" s="2">
        <v>8275.09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Overall</vt:lpstr>
      <vt:lpstr>Spend by Category</vt:lpstr>
      <vt:lpstr>Income by Category</vt:lpstr>
      <vt:lpstr>Funding Source Info</vt:lpstr>
      <vt:lpstr>Spend and Income By Month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Jones</dc:creator>
  <cp:lastModifiedBy>Daniel Jones</cp:lastModifiedBy>
  <dcterms:created xsi:type="dcterms:W3CDTF">2025-09-14T11:10:27Z</dcterms:created>
  <dcterms:modified xsi:type="dcterms:W3CDTF">2025-09-14T22:34:03Z</dcterms:modified>
</cp:coreProperties>
</file>